
<file path=[Content_Types].xml><?xml version="1.0" encoding="utf-8"?>
<Types xmlns="http://schemas.openxmlformats.org/package/2006/content-types">
  <Default Extension="xml" ContentType="application/xml"/>
  <Default Extension="rels" ContentType="application/vnd.openxmlformats-package.relationships+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7" rupBuild="23613"/>
  <workbookPr autoCompressPictures="0"/>
  <bookViews>
    <workbookView xWindow="1820" yWindow="0" windowWidth="35600" windowHeight="19640"/>
  </bookViews>
  <sheets>
    <sheet name="D_1-2" sheetId="1" r:id="rId1"/>
    <sheet name="D_2-2" sheetId="2" r:id="rId2"/>
  </sheets>
  <externalReferences>
    <externalReference r:id="rId3"/>
    <externalReference r:id="rId4"/>
    <externalReference r:id="rId5"/>
    <externalReference r:id="rId6"/>
    <externalReference r:id="rId7"/>
    <externalReference r:id="rId8"/>
    <externalReference r:id="rId9"/>
    <externalReference r:id="rId10"/>
  </externalReferences>
  <definedNames>
    <definedName name="anni">[1]X_TAB!$H$53</definedName>
    <definedName name="_xlnm.Print_Area" localSheetId="0">'D_1-2'!$A$1:$S$59</definedName>
    <definedName name="_xlnm.Print_Area" localSheetId="1">'D_2-2'!$A$1:$K$36</definedName>
    <definedName name="Cl_EN">#REF!</definedName>
    <definedName name="comune_unione">[1]X_TAB!$G$2:$J$46</definedName>
    <definedName name="costi_int">'[2]db-th'!$A$35:$G$51</definedName>
    <definedName name="db_gasolio">'[2]ANALISI EN'!#REF!</definedName>
    <definedName name="db_OeM">#REF!</definedName>
    <definedName name="DE">#REF!</definedName>
    <definedName name="EPU_CONSIP">#REF!</definedName>
    <definedName name="EPU_CONSIP_PI">[3]EPU_CONSIP3!$A$4:$D$74</definedName>
    <definedName name="EPU_CONSIP_SEM">[3]EPU_CONSIP3!$F$4:$K$17</definedName>
    <definedName name="EPU_CONSIP2_PI">[3]EPU_CONSIP2!$B$5:$BC$39</definedName>
    <definedName name="EPU_CONSIP2_S">[3]EPU_CONSIP2!$B$42:$AT$52</definedName>
    <definedName name="EPU_PI">#REF!</definedName>
    <definedName name="FC">'[4]db-ee'!$A$109:$B$110</definedName>
    <definedName name="FD_auto">'[4]db-ee'!$A$140:$B$147</definedName>
    <definedName name="FD_manuale">'[4]db-ee'!$A$131:$B$138</definedName>
    <definedName name="FO_auto">'[4]db-ee'!$A$160:$B$167</definedName>
    <definedName name="FO_manuale">'[4]db-ee'!$A$151:$B$158</definedName>
    <definedName name="hh_orologio">#REF!</definedName>
    <definedName name="hh_RISC">#REF!</definedName>
    <definedName name="int">[1]X_TAB!$H$52</definedName>
    <definedName name="Int_1">#REF!</definedName>
    <definedName name="Int_2">#REF!</definedName>
    <definedName name="interventi">[5]Dati!$C$19:$F$27</definedName>
    <definedName name="Linee">#REF!</definedName>
    <definedName name="n_mese">[6]tab_mese!$A$1:$B$12</definedName>
    <definedName name="p_gas">[1]X_TAB!$H$49</definedName>
    <definedName name="p_gas_auto">[1]X_TAB!$H$50</definedName>
    <definedName name="p_man">[1]X_TAB!$H$51</definedName>
    <definedName name="Pot_alimentat_ferromagn">#REF!</definedName>
    <definedName name="Prezzo_CONSIP">#REF!</definedName>
    <definedName name="pto_pto">#REF!</definedName>
    <definedName name="QEe">#REF!</definedName>
    <definedName name="QEe_flux">#REF!</definedName>
    <definedName name="Reg_flux">#REF!</definedName>
    <definedName name="t">'[4]db-ee'!$A$116:$D$123</definedName>
    <definedName name="T_medie_ext">#REF!</definedName>
    <definedName name="TAB_Comune">[7]Tab!$A$2:$D$38</definedName>
    <definedName name="V_risc">[8]db!$I$9</definedName>
    <definedName name="vett_en">'[2]db-th'!$A$80:$H$93</definedName>
    <definedName name="W_mq">'[4]db-ee'!$A$171:$C$178</definedName>
    <definedName name="x_CME">#REF!</definedName>
    <definedName name="X_PEF">[1]pivot!#REF!</definedName>
    <definedName name="X_PEF_AC">[1]pivot!$A$42:$M$67</definedName>
    <definedName name="X_PEF_AC_UNIONE">[1]pivot!$A$95:$M$104</definedName>
    <definedName name="X_PEF_COMUNE">[1]pivot!$A$5:$P$30</definedName>
    <definedName name="X_PEF_UNIONE">[1]pivot!$A$77:$P$86</definedName>
    <definedName name="Y_COSTRUZ">[1]X_TAB!$A$2:$C$5</definedName>
  </definedNames>
  <calcPr calcId="140001" iterateDelta="1E-4" concurrentCalc="0"/>
  <extLst>
    <ext xmlns:mx="http://schemas.microsoft.com/office/mac/excel/2008/main" uri="{7523E5D3-25F3-A5E0-1632-64F254C22452}">
      <mx:ArchID Flags="2"/>
    </ex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P36" i="1" l="1"/>
  <c r="P34" i="1"/>
  <c r="Q25" i="1"/>
  <c r="P44" i="1"/>
  <c r="P27" i="1"/>
  <c r="P31" i="1"/>
  <c r="P35" i="1"/>
  <c r="P26" i="1"/>
  <c r="P25" i="1"/>
  <c r="P24" i="1"/>
  <c r="P23" i="1"/>
  <c r="Q35" i="1"/>
  <c r="Q23" i="1"/>
  <c r="J10" i="2"/>
  <c r="Q46" i="1"/>
  <c r="Q45" i="1"/>
  <c r="Q24" i="1"/>
  <c r="Q34" i="1"/>
  <c r="C12" i="2"/>
  <c r="C10" i="2"/>
  <c r="H10" i="2"/>
  <c r="Q31" i="1"/>
  <c r="Q27" i="1"/>
  <c r="Q36" i="1"/>
  <c r="Q30" i="1"/>
  <c r="H11" i="2"/>
  <c r="I10" i="2"/>
  <c r="K10" i="2"/>
  <c r="P30" i="1"/>
  <c r="N31" i="1"/>
  <c r="B25" i="1"/>
  <c r="Q44" i="1"/>
  <c r="P48" i="1"/>
  <c r="Q26" i="1"/>
  <c r="B29" i="1"/>
  <c r="B27" i="1"/>
  <c r="B26" i="1"/>
  <c r="Q29" i="1"/>
  <c r="J11" i="2"/>
  <c r="I11" i="2"/>
  <c r="K11" i="2"/>
  <c r="H12" i="2"/>
  <c r="J12" i="2"/>
  <c r="I12" i="2"/>
  <c r="K12" i="2"/>
  <c r="H13" i="2"/>
  <c r="J13" i="2"/>
  <c r="I13" i="2"/>
  <c r="K13" i="2"/>
  <c r="H14" i="2"/>
  <c r="J14" i="2"/>
  <c r="H15" i="2"/>
  <c r="I14" i="2"/>
  <c r="K14" i="2"/>
  <c r="J15" i="2"/>
  <c r="I15" i="2"/>
  <c r="K15" i="2"/>
  <c r="H16" i="2"/>
  <c r="J16" i="2"/>
  <c r="I16" i="2"/>
  <c r="K16" i="2"/>
  <c r="H17" i="2"/>
  <c r="J17" i="2"/>
  <c r="I17" i="2"/>
  <c r="K17" i="2"/>
  <c r="H18" i="2"/>
  <c r="J18" i="2"/>
  <c r="I18" i="2"/>
  <c r="K18" i="2"/>
  <c r="H19" i="2"/>
  <c r="J19" i="2"/>
  <c r="H20" i="2"/>
  <c r="I19" i="2"/>
  <c r="K19" i="2"/>
  <c r="J20" i="2"/>
  <c r="I20" i="2"/>
  <c r="K20" i="2"/>
  <c r="H21" i="2"/>
  <c r="J21" i="2"/>
  <c r="H22" i="2"/>
  <c r="I21" i="2"/>
  <c r="K21" i="2"/>
  <c r="J22" i="2"/>
  <c r="H23" i="2"/>
  <c r="I22" i="2"/>
  <c r="K22" i="2"/>
  <c r="J23" i="2"/>
  <c r="I23" i="2"/>
  <c r="K23" i="2"/>
  <c r="H24" i="2"/>
  <c r="J24" i="2"/>
  <c r="I24" i="2"/>
  <c r="K24" i="2"/>
  <c r="H25" i="2"/>
  <c r="J25" i="2"/>
  <c r="I25" i="2"/>
  <c r="K25" i="2"/>
  <c r="H26" i="2"/>
  <c r="J26" i="2"/>
  <c r="I26" i="2"/>
  <c r="K26" i="2"/>
  <c r="H27" i="2"/>
  <c r="J27" i="2"/>
  <c r="I27" i="2"/>
  <c r="K27" i="2"/>
  <c r="H28" i="2"/>
  <c r="J28" i="2"/>
  <c r="I28" i="2"/>
  <c r="K28" i="2"/>
</calcChain>
</file>

<file path=xl/sharedStrings.xml><?xml version="1.0" encoding="utf-8"?>
<sst xmlns="http://schemas.openxmlformats.org/spreadsheetml/2006/main" count="107" uniqueCount="87">
  <si>
    <t xml:space="preserve">Comune di Vezzano
CAPITOLATO SPECIALE D’APPALTO – ALLEGATO OFFERTA ECONOMICA
</t>
  </si>
  <si>
    <t xml:space="preserve">CONTRATTO DI RENDIMENTO ENERGETICO PER IMPIANTI DI ILLUMINAZIONE PUBBLICA </t>
  </si>
  <si>
    <t>ALLEGATO OFFERTA ECONOMICA: 1/2 MODULO PER L'OFFERTA ECONOMICA</t>
  </si>
  <si>
    <t>Rif.</t>
  </si>
  <si>
    <t>Descrizione</t>
  </si>
  <si>
    <t>Note per il calcolo ed indicazioni</t>
  </si>
  <si>
    <t>UdM</t>
  </si>
  <si>
    <t>Valore a Base di Gara</t>
  </si>
  <si>
    <t>Valore offerto</t>
  </si>
  <si>
    <t>Valore offerto (in lettere)</t>
  </si>
  <si>
    <t>Sottoscrizione valore offerto</t>
  </si>
  <si>
    <t>QUANTITA' DI GARA</t>
  </si>
  <si>
    <r>
      <t xml:space="preserve">N </t>
    </r>
    <r>
      <rPr>
        <vertAlign val="subscript"/>
        <sz val="11"/>
        <rFont val="Calibri"/>
        <family val="2"/>
      </rPr>
      <t>pl (i)</t>
    </r>
  </si>
  <si>
    <t xml:space="preserve">Numero punti luce iniziali </t>
  </si>
  <si>
    <t>stato riqualificato</t>
  </si>
  <si>
    <t>n.</t>
  </si>
  <si>
    <t>G</t>
  </si>
  <si>
    <t>Numero anni contrattuali</t>
  </si>
  <si>
    <t>anni</t>
  </si>
  <si>
    <t>CONSUMI  ENERGETICI ANNUALI</t>
  </si>
  <si>
    <r>
      <rPr>
        <sz val="11"/>
        <rFont val="Symbol"/>
        <family val="1"/>
        <charset val="2"/>
      </rPr>
      <t xml:space="preserve">S </t>
    </r>
    <r>
      <rPr>
        <sz val="11"/>
        <rFont val="Calibri"/>
        <family val="2"/>
      </rPr>
      <t>kWh</t>
    </r>
    <r>
      <rPr>
        <vertAlign val="subscript"/>
        <sz val="11"/>
        <rFont val="Calibri"/>
        <family val="2"/>
      </rPr>
      <t xml:space="preserve"> (1)</t>
    </r>
  </si>
  <si>
    <t>Consumo annuo impianti (primo anno)</t>
  </si>
  <si>
    <t>quantità energia elettrica massima prevista per il primo anno</t>
  </si>
  <si>
    <t>kWh/anno</t>
  </si>
  <si>
    <r>
      <rPr>
        <sz val="11"/>
        <rFont val="Symbol"/>
        <family val="1"/>
        <charset val="2"/>
      </rPr>
      <t>S</t>
    </r>
    <r>
      <rPr>
        <sz val="11"/>
        <rFont val="Calibri"/>
        <family val="2"/>
      </rPr>
      <t xml:space="preserve"> kWh</t>
    </r>
    <r>
      <rPr>
        <vertAlign val="subscript"/>
        <sz val="11"/>
        <rFont val="Calibri"/>
        <family val="2"/>
      </rPr>
      <t xml:space="preserve"> (i)</t>
    </r>
  </si>
  <si>
    <t>Consumo annuo impianti (dal 2° anno)</t>
  </si>
  <si>
    <t>PREZZI</t>
  </si>
  <si>
    <r>
      <t>P</t>
    </r>
    <r>
      <rPr>
        <vertAlign val="subscript"/>
        <sz val="11"/>
        <rFont val="Calibri"/>
        <family val="2"/>
      </rPr>
      <t>kwh (i)</t>
    </r>
  </si>
  <si>
    <t>Prezzo servizio fornitura energia elettrica iniziale</t>
  </si>
  <si>
    <t>€/kWh</t>
  </si>
  <si>
    <r>
      <rPr>
        <sz val="11"/>
        <rFont val="Calibri"/>
        <family val="2"/>
      </rPr>
      <t>P</t>
    </r>
    <r>
      <rPr>
        <vertAlign val="subscript"/>
        <sz val="11"/>
        <rFont val="Calibri"/>
        <family val="2"/>
      </rPr>
      <t>pl (i)</t>
    </r>
  </si>
  <si>
    <t>Prezzo servizio gestione / manutenzione impianti illuminazione pubblica iniziale</t>
  </si>
  <si>
    <t>€/punto luce</t>
  </si>
  <si>
    <t>QUOTE ANNUALI PER COMPONENTI PRINCIPALI</t>
  </si>
  <si>
    <r>
      <t>Q</t>
    </r>
    <r>
      <rPr>
        <vertAlign val="subscript"/>
        <sz val="11"/>
        <rFont val="Calibri"/>
        <family val="2"/>
      </rPr>
      <t>en (1)</t>
    </r>
  </si>
  <si>
    <t>Quota servizio di fornitura Energia Elettrica (primo anno)</t>
  </si>
  <si>
    <r>
      <t xml:space="preserve">= </t>
    </r>
    <r>
      <rPr>
        <sz val="11"/>
        <rFont val="Symbol"/>
        <family val="1"/>
        <charset val="2"/>
      </rPr>
      <t>S</t>
    </r>
    <r>
      <rPr>
        <sz val="11"/>
        <rFont val="Calibri"/>
        <family val="2"/>
      </rPr>
      <t xml:space="preserve"> kWh </t>
    </r>
    <r>
      <rPr>
        <vertAlign val="subscript"/>
        <sz val="11"/>
        <rFont val="Calibri"/>
        <family val="2"/>
      </rPr>
      <t xml:space="preserve">(1) </t>
    </r>
    <r>
      <rPr>
        <sz val="11"/>
        <rFont val="Calibri"/>
        <family val="2"/>
      </rPr>
      <t>* P</t>
    </r>
    <r>
      <rPr>
        <vertAlign val="subscript"/>
        <sz val="11"/>
        <rFont val="Calibri"/>
        <family val="2"/>
      </rPr>
      <t>kWh (i)</t>
    </r>
  </si>
  <si>
    <t>€/anno</t>
  </si>
  <si>
    <r>
      <t>Q</t>
    </r>
    <r>
      <rPr>
        <vertAlign val="subscript"/>
        <sz val="11"/>
        <rFont val="Calibri"/>
        <family val="2"/>
      </rPr>
      <t>en(i)</t>
    </r>
  </si>
  <si>
    <t>Quota servizio di fornitura Energia Elettrica (dal 2° anno)</t>
  </si>
  <si>
    <r>
      <t xml:space="preserve">= </t>
    </r>
    <r>
      <rPr>
        <sz val="11"/>
        <rFont val="Symbol"/>
        <family val="1"/>
        <charset val="2"/>
      </rPr>
      <t>S</t>
    </r>
    <r>
      <rPr>
        <sz val="11"/>
        <rFont val="Calibri"/>
        <family val="2"/>
      </rPr>
      <t xml:space="preserve"> kWh </t>
    </r>
    <r>
      <rPr>
        <vertAlign val="subscript"/>
        <sz val="11"/>
        <rFont val="Calibri"/>
        <family val="2"/>
      </rPr>
      <t xml:space="preserve">(i) </t>
    </r>
    <r>
      <rPr>
        <sz val="11"/>
        <rFont val="Calibri"/>
        <family val="2"/>
      </rPr>
      <t xml:space="preserve"> * P</t>
    </r>
    <r>
      <rPr>
        <vertAlign val="subscript"/>
        <sz val="11"/>
        <rFont val="Calibri"/>
        <family val="2"/>
      </rPr>
      <t>kWh (i)</t>
    </r>
  </si>
  <si>
    <r>
      <t>Q</t>
    </r>
    <r>
      <rPr>
        <vertAlign val="subscript"/>
        <sz val="11"/>
        <rFont val="Calibri"/>
        <family val="2"/>
      </rPr>
      <t>man IP (i)</t>
    </r>
  </si>
  <si>
    <r>
      <t xml:space="preserve">= N </t>
    </r>
    <r>
      <rPr>
        <vertAlign val="subscript"/>
        <sz val="11"/>
        <rFont val="Calibri"/>
        <family val="2"/>
      </rPr>
      <t>pl (i)</t>
    </r>
    <r>
      <rPr>
        <sz val="11"/>
        <rFont val="Calibri"/>
        <family val="2"/>
      </rPr>
      <t xml:space="preserve"> * P</t>
    </r>
    <r>
      <rPr>
        <vertAlign val="subscript"/>
        <sz val="11"/>
        <rFont val="Calibri"/>
        <family val="2"/>
      </rPr>
      <t>pl(i)</t>
    </r>
  </si>
  <si>
    <r>
      <t>S</t>
    </r>
    <r>
      <rPr>
        <vertAlign val="subscript"/>
        <sz val="11"/>
        <rFont val="Calibri"/>
        <family val="2"/>
      </rPr>
      <t>man IP (i)</t>
    </r>
  </si>
  <si>
    <r>
      <t>Q</t>
    </r>
    <r>
      <rPr>
        <vertAlign val="subscript"/>
        <sz val="11"/>
        <rFont val="Calibri"/>
        <family val="2"/>
      </rPr>
      <t>riqu</t>
    </r>
  </si>
  <si>
    <t>vedi Allegato D: 2/2</t>
  </si>
  <si>
    <t>s</t>
  </si>
  <si>
    <t>TOTALE annuo (solo 1°anno)</t>
  </si>
  <si>
    <t>AMMONTARE D'APPALTO (20 ANNI) PER COMPONENTI PRINCIPALI</t>
  </si>
  <si>
    <t>1)</t>
  </si>
  <si>
    <t>Quota servizio di fornitura Energia Elettrica</t>
  </si>
  <si>
    <r>
      <t>1) = Q</t>
    </r>
    <r>
      <rPr>
        <vertAlign val="subscript"/>
        <sz val="11"/>
        <rFont val="Calibri"/>
        <family val="2"/>
      </rPr>
      <t xml:space="preserve">en (1) </t>
    </r>
    <r>
      <rPr>
        <sz val="11"/>
        <rFont val="Calibri"/>
        <family val="2"/>
      </rPr>
      <t>+ (G-1) * Q</t>
    </r>
    <r>
      <rPr>
        <vertAlign val="subscript"/>
        <sz val="11"/>
        <rFont val="Calibri"/>
        <family val="2"/>
      </rPr>
      <t>en (i)</t>
    </r>
  </si>
  <si>
    <t>€</t>
  </si>
  <si>
    <t>2)</t>
  </si>
  <si>
    <t xml:space="preserve">Quota servizio di gestione-manutenzione </t>
  </si>
  <si>
    <r>
      <t>2) = Q</t>
    </r>
    <r>
      <rPr>
        <vertAlign val="subscript"/>
        <sz val="11"/>
        <rFont val="Calibri"/>
        <family val="2"/>
      </rPr>
      <t>man IP (1)</t>
    </r>
    <r>
      <rPr>
        <sz val="11"/>
        <rFont val="Calibri"/>
        <family val="2"/>
      </rPr>
      <t xml:space="preserve"> +  (G-2) *Q</t>
    </r>
    <r>
      <rPr>
        <vertAlign val="subscript"/>
        <sz val="11"/>
        <rFont val="Calibri"/>
        <family val="2"/>
      </rPr>
      <t xml:space="preserve">man IP (i) </t>
    </r>
    <r>
      <rPr>
        <sz val="11"/>
        <rFont val="Calibri"/>
        <family val="2"/>
      </rPr>
      <t xml:space="preserve"> + (G-1) *Q</t>
    </r>
    <r>
      <rPr>
        <vertAlign val="subscript"/>
        <sz val="11"/>
        <rFont val="Calibri"/>
        <family val="2"/>
      </rPr>
      <t xml:space="preserve">man SC (i) </t>
    </r>
  </si>
  <si>
    <t>3)</t>
  </si>
  <si>
    <t>Corrispettivo totale per interventi iniziali</t>
  </si>
  <si>
    <r>
      <t>3) = (G-1) * Q</t>
    </r>
    <r>
      <rPr>
        <vertAlign val="subscript"/>
        <sz val="11"/>
        <rFont val="Calibri"/>
        <family val="2"/>
      </rPr>
      <t>riqu</t>
    </r>
    <r>
      <rPr>
        <sz val="11"/>
        <rFont val="Calibri"/>
        <family val="2"/>
      </rPr>
      <t xml:space="preserve"> </t>
    </r>
  </si>
  <si>
    <t>Costi della manodopera</t>
  </si>
  <si>
    <t>costi aziendali concernenti l'adempimento delle disposizioni in materia di salute e sicurezza sui luoghi di lavoro</t>
  </si>
  <si>
    <t>AMMONTARE COMPLESSIVO DELL'APPALTO (20 ANNI)</t>
  </si>
  <si>
    <t>A</t>
  </si>
  <si>
    <t>Ammontare complessivo del corrispettivo per energia, manutenzione, interventi iniziali</t>
  </si>
  <si>
    <t>Oneri Sicurezza Manutenzione (non soggetti a ribasso d'asta)</t>
  </si>
  <si>
    <t>Oneri Sicurezza Interventi (non soggetti a ribasso d'asta)</t>
  </si>
  <si>
    <t>R</t>
  </si>
  <si>
    <t>Ribasso sulla base di gara (%)</t>
  </si>
  <si>
    <r>
      <t xml:space="preserve">(A </t>
    </r>
    <r>
      <rPr>
        <vertAlign val="subscript"/>
        <sz val="11"/>
        <rFont val="Calibri"/>
        <family val="2"/>
      </rPr>
      <t>"base di gara"</t>
    </r>
    <r>
      <rPr>
        <sz val="11"/>
        <rFont val="Calibri"/>
        <family val="2"/>
      </rPr>
      <t xml:space="preserve"> - A </t>
    </r>
    <r>
      <rPr>
        <vertAlign val="subscript"/>
        <sz val="11"/>
        <rFont val="Calibri"/>
        <family val="2"/>
      </rPr>
      <t>"offerto"</t>
    </r>
    <r>
      <rPr>
        <sz val="11"/>
        <rFont val="Calibri"/>
        <family val="2"/>
      </rPr>
      <t xml:space="preserve">) / A </t>
    </r>
    <r>
      <rPr>
        <vertAlign val="subscript"/>
        <sz val="11"/>
        <rFont val="Calibri"/>
        <family val="2"/>
      </rPr>
      <t>"base di gara"</t>
    </r>
    <r>
      <rPr>
        <sz val="11"/>
        <rFont val="Calibri"/>
        <family val="2"/>
      </rPr>
      <t xml:space="preserve"> * 100 [formato 00,00]</t>
    </r>
  </si>
  <si>
    <t>RAGIONE SOCIALE, DOMICILIO, CF/ PARTITA IVA</t>
  </si>
  <si>
    <t>DATA</t>
  </si>
  <si>
    <t>FIRMA DEL LEGALE/I RAPPRESENTANTE/I</t>
  </si>
  <si>
    <t xml:space="preserve">ALLEGATO OFFERTA ECONOMICA
</t>
  </si>
  <si>
    <r>
      <t>ALLEGATO OFFERTA ECONOMICA: 2/2 COMPOSIZIONE DELLA QUOTA INTERVENTI INIZIALI DI RIQUALIFICAZIONE (Q</t>
    </r>
    <r>
      <rPr>
        <b/>
        <vertAlign val="subscript"/>
        <sz val="11"/>
        <color indexed="8"/>
        <rFont val="Calibri"/>
        <family val="2"/>
      </rPr>
      <t>riqu</t>
    </r>
    <r>
      <rPr>
        <b/>
        <sz val="11"/>
        <color indexed="8"/>
        <rFont val="Calibri"/>
        <family val="2"/>
      </rPr>
      <t>)</t>
    </r>
  </si>
  <si>
    <t>PIANO ECONOMICO OFFERTO</t>
  </si>
  <si>
    <t>Anno contratto</t>
  </si>
  <si>
    <r>
      <t>Q</t>
    </r>
    <r>
      <rPr>
        <b/>
        <vertAlign val="subscript"/>
        <sz val="11"/>
        <rFont val="Calibri"/>
        <family val="2"/>
      </rPr>
      <t>riqu</t>
    </r>
  </si>
  <si>
    <t>Quota Capitale</t>
  </si>
  <si>
    <t>Quota Interessi</t>
  </si>
  <si>
    <r>
      <t>Importo Residuo Q</t>
    </r>
    <r>
      <rPr>
        <b/>
        <vertAlign val="subscript"/>
        <sz val="11"/>
        <rFont val="Calibri"/>
        <family val="2"/>
      </rPr>
      <t>riqu</t>
    </r>
    <r>
      <rPr>
        <b/>
        <sz val="11"/>
        <rFont val="Calibri"/>
        <family val="2"/>
      </rPr>
      <t xml:space="preserve"> da riconoscere in caso di recesso </t>
    </r>
  </si>
  <si>
    <t>Quota annua per servizio di riqualificazione energetica (in n.19 rate costanti dal 2° al 19° anno)</t>
  </si>
  <si>
    <t>Importo complessivo interventi iniziali (rif. art.4 del CSA), al netto degli Oneri della Sicurezza</t>
  </si>
  <si>
    <t>Rate</t>
  </si>
  <si>
    <t>Tasso</t>
  </si>
  <si>
    <t xml:space="preserve">vedi periodo riferimento prezzo su  CSA </t>
  </si>
  <si>
    <t>compresi in 1), 2), 3)</t>
  </si>
  <si>
    <t>1) + 2) + 3)</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</si>
</sst>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44" formatCode="_-&quot;€&quot;\ * #,##0.00_-;\-&quot;€&quot;\ * #,##0.00_-;_-&quot;€&quot;\ * &quot;-&quot;??_-;_-@_-"/>
    <numFmt numFmtId="164" formatCode="#,##0.00000"/>
    <numFmt numFmtId="165" formatCode="0.000%"/>
    <numFmt numFmtId="166" formatCode="_-&quot;L.&quot;\ * #,##0.00_-;\-&quot;L.&quot;\ * #,##0.00_-;_-&quot;L.&quot;\ * &quot;-&quot;??_-;_-@_-"/>
    <numFmt numFmtId="167" formatCode="_-[$€-410]\ * #,##0_-;\-[$€-410]\ * #,##0_-;_-[$€-410]\ * &quot;-&quot;??_-;_-@_-"/>
    <numFmt numFmtId="168" formatCode="_-&quot;€&quot;\ * #,##0_-;\-&quot;€&quot;\ * #,##0_-;_-&quot;€&quot;\ * &quot;-&quot;??_-;_-@_-"/>
  </numFmts>
  <fonts count="23" x14ac:knownFonts="1">
    <font>
      <sz val="11"/>
      <color theme="1"/>
      <name val="Calibri"/>
      <family val="2"/>
      <scheme val="minor"/>
    </font>
    <font>
      <sz val="11"/>
      <color theme="1"/>
      <name val="Calibri"/>
      <family val="2"/>
    </font>
    <font>
      <sz val="11"/>
      <name val="Calibri"/>
      <family val="2"/>
    </font>
    <font>
      <b/>
      <sz val="14"/>
      <color indexed="8"/>
      <name val="Calibri"/>
      <family val="2"/>
    </font>
    <font>
      <b/>
      <sz val="12"/>
      <color indexed="8"/>
      <name val="Calibri"/>
      <family val="2"/>
    </font>
    <font>
      <b/>
      <sz val="11"/>
      <name val="Calibri"/>
      <family val="2"/>
    </font>
    <font>
      <b/>
      <sz val="11"/>
      <color indexed="12"/>
      <name val="Calibri"/>
      <family val="2"/>
    </font>
    <font>
      <b/>
      <sz val="11"/>
      <color indexed="8"/>
      <name val="Calibri"/>
      <family val="2"/>
    </font>
    <font>
      <sz val="11"/>
      <color indexed="12"/>
      <name val="Calibri"/>
      <family val="2"/>
    </font>
    <font>
      <vertAlign val="subscript"/>
      <sz val="11"/>
      <name val="Calibri"/>
      <family val="2"/>
    </font>
    <font>
      <sz val="11"/>
      <name val="Symbol"/>
      <family val="1"/>
      <charset val="2"/>
    </font>
    <font>
      <b/>
      <sz val="10"/>
      <name val="Calibri"/>
      <family val="2"/>
    </font>
    <font>
      <sz val="10"/>
      <name val="Calibri"/>
      <family val="2"/>
    </font>
    <font>
      <i/>
      <sz val="11"/>
      <name val="Calibri"/>
      <family val="2"/>
    </font>
    <font>
      <i/>
      <sz val="11"/>
      <color indexed="12"/>
      <name val="Calibri"/>
      <family val="2"/>
    </font>
    <font>
      <sz val="11"/>
      <color indexed="8"/>
      <name val="Calibri"/>
      <family val="2"/>
    </font>
    <font>
      <b/>
      <sz val="12"/>
      <name val="Calibri"/>
      <family val="2"/>
    </font>
    <font>
      <sz val="10"/>
      <name val="Arial"/>
      <family val="2"/>
    </font>
    <font>
      <b/>
      <vertAlign val="subscript"/>
      <sz val="11"/>
      <color indexed="8"/>
      <name val="Calibri"/>
      <family val="2"/>
    </font>
    <font>
      <b/>
      <vertAlign val="subscript"/>
      <sz val="11"/>
      <name val="Calibri"/>
      <family val="2"/>
    </font>
    <font>
      <sz val="8"/>
      <name val="Calibri"/>
      <family val="2"/>
      <scheme val="minor"/>
    </font>
    <font>
      <sz val="11"/>
      <color theme="0"/>
      <name val="Calibri"/>
    </font>
    <font>
      <b/>
      <sz val="11"/>
      <color theme="0"/>
      <name val="Calibri"/>
    </font>
  </fonts>
  <fills count="7">
    <fill>
      <patternFill patternType="none"/>
    </fill>
    <fill>
      <patternFill patternType="gray125"/>
    </fill>
    <fill>
      <patternFill patternType="solid">
        <fgColor indexed="22"/>
        <bgColor indexed="64"/>
      </patternFill>
    </fill>
    <fill>
      <patternFill patternType="solid">
        <fgColor indexed="41"/>
        <bgColor indexed="64"/>
      </patternFill>
    </fill>
    <fill>
      <patternFill patternType="solid">
        <fgColor theme="0"/>
        <bgColor indexed="64"/>
      </patternFill>
    </fill>
    <fill>
      <patternFill patternType="solid">
        <fgColor indexed="13"/>
        <bgColor indexed="64"/>
      </patternFill>
    </fill>
    <fill>
      <patternFill patternType="solid">
        <fgColor indexed="9"/>
        <bgColor indexed="64"/>
      </patternFill>
    </fill>
  </fills>
  <borders count="17">
    <border>
      <left/>
      <right/>
      <top/>
      <bottom/>
      <diagonal/>
    </border>
    <border>
      <left style="thin">
        <color auto="1"/>
      </left>
      <right style="thin">
        <color auto="1"/>
      </right>
      <top style="thin">
        <color auto="1"/>
      </top>
      <bottom style="thin">
        <color auto="1"/>
      </bottom>
      <diagonal/>
    </border>
    <border>
      <left/>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top/>
      <bottom/>
      <diagonal/>
    </border>
    <border>
      <left/>
      <right style="thin">
        <color auto="1"/>
      </right>
      <top/>
      <bottom/>
      <diagonal/>
    </border>
    <border>
      <left style="thin">
        <color auto="1"/>
      </left>
      <right style="thin">
        <color auto="1"/>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style="thin">
        <color auto="1"/>
      </right>
      <top style="thin">
        <color auto="1"/>
      </top>
      <bottom/>
      <diagonal/>
    </border>
    <border diagonalUp="1">
      <left style="thin">
        <color auto="1"/>
      </left>
      <right style="thin">
        <color auto="1"/>
      </right>
      <top style="thin">
        <color auto="1"/>
      </top>
      <bottom style="thin">
        <color auto="1"/>
      </bottom>
      <diagonal style="thin">
        <color auto="1"/>
      </diagonal>
    </border>
  </borders>
  <cellStyleXfs count="8">
    <xf numFmtId="0" fontId="0" fillId="0" borderId="0"/>
    <xf numFmtId="2" fontId="1" fillId="0" borderId="0" applyNumberFormat="0" applyFill="0" applyBorder="0" applyAlignment="0" applyProtection="0"/>
    <xf numFmtId="2" fontId="1" fillId="0" borderId="0" applyNumberFormat="0" applyFill="0" applyBorder="0" applyAlignment="0" applyProtection="0"/>
    <xf numFmtId="9" fontId="15" fillId="0" borderId="0" applyFont="0" applyFill="0" applyBorder="0" applyAlignment="0" applyProtection="0"/>
    <xf numFmtId="0" fontId="17" fillId="0" borderId="0"/>
    <xf numFmtId="166" fontId="17" fillId="0" borderId="0" applyFont="0" applyFill="0" applyBorder="0" applyAlignment="0" applyProtection="0"/>
    <xf numFmtId="44" fontId="17" fillId="0" borderId="0" applyFont="0" applyFill="0" applyBorder="0" applyAlignment="0" applyProtection="0"/>
    <xf numFmtId="9" fontId="17" fillId="0" borderId="0" applyFont="0" applyFill="0" applyBorder="0" applyAlignment="0" applyProtection="0"/>
  </cellStyleXfs>
  <cellXfs count="156">
    <xf numFmtId="0" fontId="0" fillId="0" borderId="0" xfId="0"/>
    <xf numFmtId="0" fontId="2" fillId="0" borderId="0" xfId="1" applyNumberFormat="1" applyFont="1" applyAlignment="1" applyProtection="1">
      <alignment horizontal="center"/>
    </xf>
    <xf numFmtId="0" fontId="2" fillId="0" borderId="0" xfId="1" applyNumberFormat="1" applyFont="1" applyProtection="1"/>
    <xf numFmtId="0" fontId="2" fillId="0" borderId="0" xfId="1" applyNumberFormat="1" applyFont="1" applyAlignment="1" applyProtection="1">
      <alignment horizontal="right"/>
    </xf>
    <xf numFmtId="0" fontId="1" fillId="0" borderId="0" xfId="1" applyNumberFormat="1" applyProtection="1"/>
    <xf numFmtId="0" fontId="1" fillId="0" borderId="0" xfId="1" applyNumberFormat="1" applyAlignment="1" applyProtection="1">
      <alignment vertical="center"/>
    </xf>
    <xf numFmtId="0" fontId="5" fillId="0" borderId="1" xfId="1" applyNumberFormat="1" applyFont="1" applyBorder="1" applyAlignment="1" applyProtection="1">
      <alignment horizontal="center"/>
    </xf>
    <xf numFmtId="0" fontId="5" fillId="0" borderId="2" xfId="1" applyNumberFormat="1" applyFont="1" applyBorder="1" applyProtection="1"/>
    <xf numFmtId="0" fontId="5" fillId="0" borderId="3" xfId="1" applyNumberFormat="1" applyFont="1" applyBorder="1" applyProtection="1"/>
    <xf numFmtId="0" fontId="5" fillId="0" borderId="4" xfId="1" applyNumberFormat="1" applyFont="1" applyBorder="1" applyProtection="1"/>
    <xf numFmtId="0" fontId="5" fillId="0" borderId="2" xfId="1" applyNumberFormat="1" applyFont="1" applyBorder="1" applyAlignment="1" applyProtection="1">
      <alignment horizontal="center"/>
    </xf>
    <xf numFmtId="0" fontId="5" fillId="0" borderId="1" xfId="1" applyNumberFormat="1" applyFont="1" applyBorder="1" applyAlignment="1" applyProtection="1">
      <alignment horizontal="center" wrapText="1"/>
    </xf>
    <xf numFmtId="0" fontId="6" fillId="0" borderId="1" xfId="1" applyNumberFormat="1" applyFont="1" applyBorder="1" applyAlignment="1" applyProtection="1">
      <alignment horizontal="center"/>
    </xf>
    <xf numFmtId="0" fontId="7" fillId="0" borderId="1" xfId="1" applyNumberFormat="1" applyFont="1" applyBorder="1" applyAlignment="1" applyProtection="1">
      <alignment horizontal="center"/>
    </xf>
    <xf numFmtId="0" fontId="7" fillId="0" borderId="1" xfId="1" applyNumberFormat="1" applyFont="1" applyFill="1" applyBorder="1" applyAlignment="1" applyProtection="1">
      <alignment wrapText="1"/>
    </xf>
    <xf numFmtId="0" fontId="8" fillId="0" borderId="0" xfId="1" applyNumberFormat="1" applyFont="1" applyProtection="1"/>
    <xf numFmtId="0" fontId="5" fillId="2" borderId="0" xfId="1" applyNumberFormat="1" applyFont="1" applyFill="1" applyProtection="1"/>
    <xf numFmtId="0" fontId="2" fillId="2" borderId="0" xfId="1" applyNumberFormat="1" applyFont="1" applyFill="1" applyProtection="1"/>
    <xf numFmtId="0" fontId="2" fillId="2" borderId="0" xfId="1" applyNumberFormat="1" applyFont="1" applyFill="1" applyAlignment="1" applyProtection="1">
      <alignment horizontal="right"/>
    </xf>
    <xf numFmtId="0" fontId="8" fillId="2" borderId="0" xfId="1" applyNumberFormat="1" applyFont="1" applyFill="1" applyProtection="1"/>
    <xf numFmtId="0" fontId="2" fillId="0" borderId="3" xfId="1" applyNumberFormat="1" applyFont="1" applyBorder="1" applyAlignment="1" applyProtection="1">
      <alignment horizontal="center"/>
    </xf>
    <xf numFmtId="0" fontId="2" fillId="0" borderId="5" xfId="1" applyNumberFormat="1" applyFont="1" applyBorder="1" applyProtection="1"/>
    <xf numFmtId="0" fontId="2" fillId="0" borderId="0" xfId="1" applyNumberFormat="1" applyFont="1" applyBorder="1" applyProtection="1"/>
    <xf numFmtId="0" fontId="2" fillId="0" borderId="6" xfId="1" applyNumberFormat="1" applyFont="1" applyBorder="1" applyProtection="1"/>
    <xf numFmtId="0" fontId="2" fillId="0" borderId="7" xfId="1" applyNumberFormat="1" applyFont="1" applyBorder="1" applyAlignment="1" applyProtection="1">
      <alignment horizontal="right"/>
    </xf>
    <xf numFmtId="3" fontId="2" fillId="0" borderId="4" xfId="1" applyNumberFormat="1" applyFont="1" applyBorder="1" applyProtection="1"/>
    <xf numFmtId="3" fontId="2" fillId="0" borderId="1" xfId="1" applyNumberFormat="1" applyFont="1" applyBorder="1" applyProtection="1"/>
    <xf numFmtId="0" fontId="1" fillId="0" borderId="0" xfId="1" applyNumberFormat="1" applyBorder="1" applyProtection="1"/>
    <xf numFmtId="0" fontId="2" fillId="0" borderId="8" xfId="1" applyNumberFormat="1" applyFont="1" applyBorder="1" applyProtection="1"/>
    <xf numFmtId="0" fontId="2" fillId="0" borderId="9" xfId="1" applyNumberFormat="1" applyFont="1" applyBorder="1" applyProtection="1"/>
    <xf numFmtId="0" fontId="2" fillId="0" borderId="10" xfId="1" applyNumberFormat="1" applyFont="1" applyBorder="1" applyProtection="1"/>
    <xf numFmtId="0" fontId="2" fillId="0" borderId="11" xfId="1" applyNumberFormat="1" applyFont="1" applyBorder="1" applyAlignment="1" applyProtection="1">
      <alignment horizontal="right"/>
    </xf>
    <xf numFmtId="0" fontId="2" fillId="2" borderId="0" xfId="1" applyNumberFormat="1" applyFont="1" applyFill="1" applyBorder="1" applyProtection="1"/>
    <xf numFmtId="0" fontId="2" fillId="0" borderId="1" xfId="1" applyNumberFormat="1" applyFont="1" applyBorder="1" applyAlignment="1" applyProtection="1">
      <alignment horizontal="center"/>
    </xf>
    <xf numFmtId="0" fontId="2" fillId="0" borderId="12" xfId="1" applyNumberFormat="1" applyFont="1" applyBorder="1" applyProtection="1"/>
    <xf numFmtId="0" fontId="2" fillId="0" borderId="13" xfId="1" applyNumberFormat="1" applyFont="1" applyBorder="1" applyProtection="1"/>
    <xf numFmtId="0" fontId="2" fillId="0" borderId="14" xfId="1" applyNumberFormat="1" applyFont="1" applyBorder="1" applyProtection="1"/>
    <xf numFmtId="0" fontId="2" fillId="0" borderId="13" xfId="1" applyNumberFormat="1" applyFont="1" applyBorder="1" applyAlignment="1" applyProtection="1">
      <alignment horizontal="right"/>
    </xf>
    <xf numFmtId="0" fontId="2" fillId="0" borderId="9" xfId="1" applyNumberFormat="1" applyFont="1" applyBorder="1" applyAlignment="1" applyProtection="1">
      <alignment horizontal="right"/>
    </xf>
    <xf numFmtId="3" fontId="2" fillId="0" borderId="0" xfId="1" applyNumberFormat="1" applyFont="1" applyBorder="1" applyProtection="1"/>
    <xf numFmtId="0" fontId="8" fillId="0" borderId="0" xfId="1" applyNumberFormat="1" applyFont="1" applyBorder="1" applyProtection="1"/>
    <xf numFmtId="0" fontId="8" fillId="2" borderId="0" xfId="1" applyNumberFormat="1" applyFont="1" applyFill="1" applyBorder="1" applyProtection="1"/>
    <xf numFmtId="0" fontId="1" fillId="0" borderId="0" xfId="1" applyNumberFormat="1" applyFill="1" applyBorder="1" applyProtection="1"/>
    <xf numFmtId="0" fontId="2" fillId="0" borderId="15" xfId="1" applyNumberFormat="1" applyFont="1" applyBorder="1" applyAlignment="1" applyProtection="1">
      <alignment horizontal="right"/>
    </xf>
    <xf numFmtId="164" fontId="5" fillId="0" borderId="4" xfId="1" applyNumberFormat="1" applyFont="1" applyBorder="1" applyProtection="1"/>
    <xf numFmtId="164" fontId="6" fillId="3" borderId="1" xfId="1" applyNumberFormat="1" applyFont="1" applyFill="1" applyBorder="1" applyProtection="1">
      <protection locked="0"/>
    </xf>
    <xf numFmtId="4" fontId="2" fillId="3" borderId="1" xfId="1" applyNumberFormat="1" applyFont="1" applyFill="1" applyBorder="1" applyProtection="1"/>
    <xf numFmtId="0" fontId="9" fillId="0" borderId="3" xfId="1" applyNumberFormat="1" applyFont="1" applyBorder="1" applyAlignment="1" applyProtection="1">
      <alignment horizontal="center" wrapText="1"/>
    </xf>
    <xf numFmtId="4" fontId="5" fillId="0" borderId="4" xfId="1" applyNumberFormat="1" applyFont="1" applyBorder="1" applyProtection="1"/>
    <xf numFmtId="4" fontId="6" fillId="3" borderId="1" xfId="1" applyNumberFormat="1" applyFont="1" applyFill="1" applyBorder="1" applyProtection="1">
      <protection locked="0"/>
    </xf>
    <xf numFmtId="0" fontId="2" fillId="0" borderId="12" xfId="1" quotePrefix="1" applyNumberFormat="1" applyFont="1" applyBorder="1" applyProtection="1"/>
    <xf numFmtId="4" fontId="2" fillId="0" borderId="1" xfId="1" applyNumberFormat="1" applyFont="1" applyFill="1" applyBorder="1" applyProtection="1"/>
    <xf numFmtId="0" fontId="2" fillId="0" borderId="5" xfId="1" quotePrefix="1" applyNumberFormat="1" applyFont="1" applyBorder="1" applyProtection="1"/>
    <xf numFmtId="0" fontId="2" fillId="0" borderId="0" xfId="1" applyNumberFormat="1" applyFont="1" applyBorder="1" applyAlignment="1" applyProtection="1">
      <alignment horizontal="right"/>
    </xf>
    <xf numFmtId="4" fontId="2" fillId="0" borderId="1" xfId="1" applyNumberFormat="1" applyFont="1" applyBorder="1" applyProtection="1"/>
    <xf numFmtId="4" fontId="2" fillId="0" borderId="0" xfId="1" applyNumberFormat="1" applyFont="1" applyFill="1" applyBorder="1" applyProtection="1"/>
    <xf numFmtId="3" fontId="2" fillId="3" borderId="1" xfId="1" applyNumberFormat="1" applyFont="1" applyFill="1" applyBorder="1" applyProtection="1"/>
    <xf numFmtId="0" fontId="11" fillId="0" borderId="5" xfId="1" applyNumberFormat="1" applyFont="1" applyBorder="1" applyAlignment="1" applyProtection="1">
      <alignment horizontal="left" vertical="top" wrapText="1"/>
    </xf>
    <xf numFmtId="0" fontId="11" fillId="0" borderId="0" xfId="1" applyNumberFormat="1" applyFont="1" applyBorder="1" applyAlignment="1" applyProtection="1">
      <alignment horizontal="left" vertical="top" wrapText="1"/>
    </xf>
    <xf numFmtId="0" fontId="11" fillId="0" borderId="6" xfId="1" applyNumberFormat="1" applyFont="1" applyBorder="1" applyAlignment="1" applyProtection="1">
      <alignment horizontal="left" vertical="top" wrapText="1"/>
    </xf>
    <xf numFmtId="0" fontId="2" fillId="0" borderId="8" xfId="1" applyNumberFormat="1" applyFont="1" applyBorder="1" applyAlignment="1" applyProtection="1">
      <alignment horizontal="right"/>
    </xf>
    <xf numFmtId="4" fontId="1" fillId="0" borderId="0" xfId="1" applyNumberFormat="1" applyBorder="1" applyProtection="1"/>
    <xf numFmtId="0" fontId="2" fillId="0" borderId="0" xfId="1" applyNumberFormat="1" applyFont="1" applyFill="1" applyBorder="1" applyProtection="1"/>
    <xf numFmtId="0" fontId="5" fillId="0" borderId="0" xfId="1" applyNumberFormat="1" applyFont="1" applyBorder="1" applyAlignment="1" applyProtection="1">
      <alignment horizontal="right"/>
    </xf>
    <xf numFmtId="0" fontId="5" fillId="0" borderId="0" xfId="1" applyNumberFormat="1" applyFont="1" applyBorder="1" applyProtection="1"/>
    <xf numFmtId="4" fontId="5" fillId="0" borderId="0" xfId="1" applyNumberFormat="1" applyFont="1" applyProtection="1"/>
    <xf numFmtId="4" fontId="5" fillId="0" borderId="0" xfId="1" applyNumberFormat="1" applyFont="1" applyBorder="1" applyProtection="1"/>
    <xf numFmtId="4" fontId="2" fillId="0" borderId="0" xfId="1" applyNumberFormat="1" applyFont="1" applyBorder="1" applyProtection="1"/>
    <xf numFmtId="0" fontId="2" fillId="2" borderId="0" xfId="1" applyNumberFormat="1" applyFont="1" applyFill="1" applyBorder="1" applyAlignment="1" applyProtection="1">
      <alignment horizontal="right"/>
    </xf>
    <xf numFmtId="3" fontId="2" fillId="2" borderId="0" xfId="1" applyNumberFormat="1" applyFont="1" applyFill="1" applyBorder="1" applyProtection="1"/>
    <xf numFmtId="4" fontId="2" fillId="2" borderId="0" xfId="1" applyNumberFormat="1" applyFont="1" applyFill="1" applyBorder="1" applyProtection="1"/>
    <xf numFmtId="0" fontId="2" fillId="0" borderId="0" xfId="1" applyNumberFormat="1" applyFont="1" applyBorder="1" applyAlignment="1" applyProtection="1">
      <alignment horizontal="center"/>
    </xf>
    <xf numFmtId="4" fontId="8" fillId="0" borderId="0" xfId="1" applyNumberFormat="1" applyFont="1" applyBorder="1" applyProtection="1"/>
    <xf numFmtId="0" fontId="13" fillId="0" borderId="1" xfId="2" applyNumberFormat="1" applyFont="1" applyBorder="1" applyAlignment="1" applyProtection="1">
      <alignment horizontal="center"/>
    </xf>
    <xf numFmtId="0" fontId="13" fillId="0" borderId="1" xfId="2" applyNumberFormat="1" applyFont="1" applyBorder="1" applyAlignment="1" applyProtection="1">
      <alignment horizontal="right"/>
    </xf>
    <xf numFmtId="4" fontId="13" fillId="0" borderId="1" xfId="2" applyNumberFormat="1" applyFont="1" applyBorder="1" applyProtection="1"/>
    <xf numFmtId="4" fontId="14" fillId="3" borderId="1" xfId="2" applyNumberFormat="1" applyFont="1" applyFill="1" applyBorder="1" applyProtection="1"/>
    <xf numFmtId="0" fontId="13" fillId="0" borderId="1" xfId="1" applyNumberFormat="1" applyFont="1" applyBorder="1" applyAlignment="1" applyProtection="1">
      <alignment horizontal="center"/>
    </xf>
    <xf numFmtId="0" fontId="13" fillId="0" borderId="3" xfId="1" applyNumberFormat="1" applyFont="1" applyBorder="1" applyProtection="1"/>
    <xf numFmtId="0" fontId="13" fillId="0" borderId="2" xfId="1" applyNumberFormat="1" applyFont="1" applyBorder="1" applyProtection="1"/>
    <xf numFmtId="0" fontId="13" fillId="0" borderId="4" xfId="1" applyNumberFormat="1" applyFont="1" applyBorder="1" applyProtection="1"/>
    <xf numFmtId="0" fontId="13" fillId="0" borderId="1" xfId="1" applyNumberFormat="1" applyFont="1" applyBorder="1" applyAlignment="1" applyProtection="1">
      <alignment horizontal="right"/>
    </xf>
    <xf numFmtId="4" fontId="13" fillId="0" borderId="16" xfId="1" applyNumberFormat="1" applyFont="1" applyBorder="1" applyProtection="1"/>
    <xf numFmtId="4" fontId="14" fillId="3" borderId="1" xfId="1" applyNumberFormat="1" applyFont="1" applyFill="1" applyBorder="1" applyProtection="1"/>
    <xf numFmtId="3" fontId="13" fillId="3" borderId="1" xfId="1" applyNumberFormat="1" applyFont="1" applyFill="1" applyBorder="1" applyProtection="1"/>
    <xf numFmtId="0" fontId="2" fillId="0" borderId="0" xfId="1" applyNumberFormat="1" applyFont="1" applyFill="1" applyProtection="1"/>
    <xf numFmtId="4" fontId="2" fillId="0" borderId="0" xfId="1" applyNumberFormat="1" applyFont="1" applyProtection="1"/>
    <xf numFmtId="4" fontId="2" fillId="2" borderId="0" xfId="1" applyNumberFormat="1" applyFont="1" applyFill="1" applyProtection="1"/>
    <xf numFmtId="4" fontId="8" fillId="2" borderId="0" xfId="1" applyNumberFormat="1" applyFont="1" applyFill="1" applyBorder="1" applyProtection="1"/>
    <xf numFmtId="165" fontId="2" fillId="0" borderId="0" xfId="3" applyNumberFormat="1" applyFont="1" applyProtection="1"/>
    <xf numFmtId="0" fontId="2" fillId="5" borderId="1" xfId="1" applyNumberFormat="1" applyFont="1" applyFill="1" applyBorder="1" applyAlignment="1" applyProtection="1">
      <alignment horizontal="center"/>
    </xf>
    <xf numFmtId="0" fontId="2" fillId="0" borderId="3" xfId="1" applyNumberFormat="1" applyFont="1" applyBorder="1" applyProtection="1"/>
    <xf numFmtId="0" fontId="2" fillId="0" borderId="2" xfId="1" applyNumberFormat="1" applyFont="1" applyBorder="1" applyProtection="1"/>
    <xf numFmtId="0" fontId="2" fillId="0" borderId="3" xfId="2" applyNumberFormat="1" applyFont="1" applyBorder="1" applyProtection="1"/>
    <xf numFmtId="0" fontId="2" fillId="0" borderId="2" xfId="2" applyNumberFormat="1" applyFont="1" applyBorder="1" applyProtection="1"/>
    <xf numFmtId="0" fontId="2" fillId="0" borderId="4" xfId="2" applyNumberFormat="1" applyFont="1" applyBorder="1" applyProtection="1"/>
    <xf numFmtId="0" fontId="2" fillId="0" borderId="1" xfId="1" applyNumberFormat="1" applyFont="1" applyBorder="1" applyAlignment="1" applyProtection="1">
      <alignment horizontal="right"/>
    </xf>
    <xf numFmtId="10" fontId="2" fillId="5" borderId="1" xfId="1" applyNumberFormat="1" applyFont="1" applyFill="1" applyBorder="1" applyProtection="1"/>
    <xf numFmtId="0" fontId="2" fillId="0" borderId="0" xfId="1" applyNumberFormat="1" applyFont="1" applyFill="1" applyAlignment="1" applyProtection="1">
      <alignment horizontal="center"/>
    </xf>
    <xf numFmtId="0" fontId="16" fillId="0" borderId="0" xfId="1" applyNumberFormat="1" applyFont="1" applyFill="1" applyProtection="1"/>
    <xf numFmtId="0" fontId="2" fillId="0" borderId="0" xfId="1" applyNumberFormat="1" applyFont="1" applyFill="1" applyAlignment="1" applyProtection="1">
      <alignment horizontal="right"/>
    </xf>
    <xf numFmtId="4" fontId="2" fillId="0" borderId="0" xfId="1" applyNumberFormat="1" applyFont="1" applyFill="1" applyProtection="1"/>
    <xf numFmtId="4" fontId="1" fillId="0" borderId="0" xfId="1" applyNumberFormat="1" applyFill="1" applyProtection="1"/>
    <xf numFmtId="0" fontId="1" fillId="0" borderId="0" xfId="1" applyNumberFormat="1" applyFill="1" applyProtection="1"/>
    <xf numFmtId="0" fontId="1" fillId="0" borderId="9" xfId="1" applyNumberFormat="1" applyBorder="1" applyProtection="1"/>
    <xf numFmtId="0" fontId="1" fillId="0" borderId="0" xfId="2" applyNumberFormat="1" applyAlignment="1" applyProtection="1">
      <alignment horizontal="center"/>
    </xf>
    <xf numFmtId="0" fontId="1" fillId="0" borderId="0" xfId="2" applyNumberFormat="1" applyProtection="1"/>
    <xf numFmtId="0" fontId="1" fillId="0" borderId="0" xfId="2" applyNumberFormat="1" applyAlignment="1" applyProtection="1">
      <alignment horizontal="right"/>
    </xf>
    <xf numFmtId="0" fontId="2" fillId="0" borderId="0" xfId="4" applyFont="1" applyProtection="1"/>
    <xf numFmtId="0" fontId="7" fillId="0" borderId="0" xfId="2" applyNumberFormat="1" applyFont="1" applyAlignment="1" applyProtection="1">
      <alignment horizontal="center"/>
    </xf>
    <xf numFmtId="0" fontId="2" fillId="0" borderId="0" xfId="4" applyFont="1" applyBorder="1" applyProtection="1"/>
    <xf numFmtId="0" fontId="5" fillId="0" borderId="0" xfId="4" applyFont="1" applyProtection="1"/>
    <xf numFmtId="0" fontId="5" fillId="0" borderId="15" xfId="4" applyFont="1" applyBorder="1" applyAlignment="1" applyProtection="1">
      <alignment horizontal="center" vertical="center" wrapText="1"/>
    </xf>
    <xf numFmtId="0" fontId="7" fillId="0" borderId="1" xfId="2" applyNumberFormat="1" applyFont="1" applyBorder="1" applyAlignment="1" applyProtection="1">
      <alignment horizontal="center"/>
    </xf>
    <xf numFmtId="0" fontId="7" fillId="0" borderId="2" xfId="2" applyNumberFormat="1" applyFont="1" applyBorder="1" applyProtection="1"/>
    <xf numFmtId="0" fontId="7" fillId="0" borderId="1" xfId="2" applyNumberFormat="1" applyFont="1" applyBorder="1" applyAlignment="1" applyProtection="1">
      <alignment horizontal="left"/>
    </xf>
    <xf numFmtId="0" fontId="7" fillId="0" borderId="1" xfId="2" applyNumberFormat="1" applyFont="1" applyFill="1" applyBorder="1" applyProtection="1"/>
    <xf numFmtId="0" fontId="2" fillId="0" borderId="1" xfId="4" applyFont="1" applyBorder="1" applyProtection="1"/>
    <xf numFmtId="0" fontId="5" fillId="0" borderId="1" xfId="4" applyFont="1" applyBorder="1" applyProtection="1"/>
    <xf numFmtId="167" fontId="8" fillId="0" borderId="1" xfId="5" applyNumberFormat="1" applyFont="1" applyBorder="1" applyProtection="1"/>
    <xf numFmtId="0" fontId="15" fillId="6" borderId="1" xfId="2" applyNumberFormat="1" applyFont="1" applyFill="1" applyBorder="1" applyProtection="1"/>
    <xf numFmtId="0" fontId="1" fillId="0" borderId="1" xfId="2" applyNumberFormat="1" applyBorder="1" applyProtection="1"/>
    <xf numFmtId="0" fontId="7" fillId="0" borderId="0" xfId="2" applyNumberFormat="1" applyFont="1" applyFill="1" applyBorder="1" applyProtection="1"/>
    <xf numFmtId="44" fontId="8" fillId="0" borderId="1" xfId="6" applyNumberFormat="1" applyFont="1" applyBorder="1" applyProtection="1"/>
    <xf numFmtId="44" fontId="8" fillId="0" borderId="1" xfId="4" applyNumberFormat="1" applyFont="1" applyBorder="1" applyProtection="1"/>
    <xf numFmtId="168" fontId="8" fillId="0" borderId="1" xfId="4" applyNumberFormat="1" applyFont="1" applyBorder="1" applyProtection="1"/>
    <xf numFmtId="0" fontId="2" fillId="0" borderId="1" xfId="4" applyFont="1" applyBorder="1" applyAlignment="1" applyProtection="1">
      <alignment vertical="center"/>
    </xf>
    <xf numFmtId="44" fontId="6" fillId="3" borderId="1" xfId="2" applyNumberFormat="1" applyFont="1" applyFill="1" applyBorder="1" applyProtection="1">
      <protection locked="0"/>
    </xf>
    <xf numFmtId="0" fontId="15" fillId="3" borderId="1" xfId="2" applyNumberFormat="1" applyFont="1" applyFill="1" applyBorder="1" applyProtection="1"/>
    <xf numFmtId="0" fontId="1" fillId="3" borderId="1" xfId="2" applyNumberFormat="1" applyFill="1" applyBorder="1" applyProtection="1"/>
    <xf numFmtId="0" fontId="1" fillId="0" borderId="0" xfId="2" applyNumberFormat="1" applyBorder="1" applyProtection="1"/>
    <xf numFmtId="44" fontId="8" fillId="0" borderId="1" xfId="6" applyFont="1" applyBorder="1" applyProtection="1"/>
    <xf numFmtId="3" fontId="2" fillId="0" borderId="1" xfId="4" applyNumberFormat="1" applyFont="1" applyBorder="1" applyProtection="1"/>
    <xf numFmtId="10" fontId="6" fillId="3" borderId="1" xfId="7" applyNumberFormat="1" applyFont="1" applyFill="1" applyBorder="1" applyProtection="1">
      <protection locked="0"/>
    </xf>
    <xf numFmtId="0" fontId="2" fillId="3" borderId="1" xfId="4" applyFont="1" applyFill="1" applyBorder="1" applyProtection="1"/>
    <xf numFmtId="44" fontId="2" fillId="0" borderId="1" xfId="4" applyNumberFormat="1" applyFont="1" applyBorder="1" applyProtection="1"/>
    <xf numFmtId="0" fontId="1" fillId="0" borderId="0" xfId="2" applyNumberFormat="1" applyBorder="1" applyAlignment="1" applyProtection="1">
      <alignment horizontal="right"/>
    </xf>
    <xf numFmtId="0" fontId="1" fillId="0" borderId="9" xfId="2" applyNumberFormat="1" applyBorder="1" applyProtection="1"/>
    <xf numFmtId="4" fontId="21" fillId="0" borderId="1" xfId="1" applyNumberFormat="1" applyFont="1" applyFill="1" applyBorder="1" applyProtection="1"/>
    <xf numFmtId="4" fontId="21" fillId="4" borderId="1" xfId="1" applyNumberFormat="1" applyFont="1" applyFill="1" applyBorder="1" applyProtection="1"/>
    <xf numFmtId="4" fontId="21" fillId="0" borderId="1" xfId="1" applyNumberFormat="1" applyFont="1" applyBorder="1" applyProtection="1"/>
    <xf numFmtId="4" fontId="22" fillId="3" borderId="1" xfId="1" applyNumberFormat="1" applyFont="1" applyFill="1" applyBorder="1" applyProtection="1"/>
    <xf numFmtId="0" fontId="13" fillId="0" borderId="3" xfId="2" applyNumberFormat="1" applyFont="1" applyBorder="1" applyAlignment="1" applyProtection="1">
      <alignment horizontal="left"/>
    </xf>
    <xf numFmtId="0" fontId="13" fillId="0" borderId="2" xfId="2" applyNumberFormat="1" applyFont="1" applyBorder="1" applyAlignment="1" applyProtection="1">
      <alignment horizontal="left"/>
    </xf>
    <xf numFmtId="0" fontId="13" fillId="0" borderId="4" xfId="2" applyNumberFormat="1" applyFont="1" applyBorder="1" applyAlignment="1" applyProtection="1">
      <alignment horizontal="left"/>
    </xf>
    <xf numFmtId="0" fontId="1" fillId="0" borderId="0" xfId="1" applyNumberFormat="1" applyAlignment="1" applyProtection="1">
      <alignment horizontal="center" vertical="center" wrapText="1"/>
    </xf>
    <xf numFmtId="0" fontId="3" fillId="0" borderId="0" xfId="1" applyNumberFormat="1" applyFont="1" applyAlignment="1" applyProtection="1">
      <alignment horizontal="center" vertical="center"/>
    </xf>
    <xf numFmtId="0" fontId="4" fillId="0" borderId="0" xfId="1" applyNumberFormat="1" applyFont="1" applyAlignment="1" applyProtection="1">
      <alignment horizontal="center"/>
    </xf>
    <xf numFmtId="0" fontId="11" fillId="0" borderId="5" xfId="1" applyNumberFormat="1" applyFont="1" applyBorder="1" applyAlignment="1" applyProtection="1">
      <alignment horizontal="left" vertical="top" wrapText="1"/>
    </xf>
    <xf numFmtId="0" fontId="11" fillId="0" borderId="0" xfId="1" applyNumberFormat="1" applyFont="1" applyBorder="1" applyAlignment="1" applyProtection="1">
      <alignment horizontal="left" vertical="top" wrapText="1"/>
    </xf>
    <xf numFmtId="0" fontId="11" fillId="0" borderId="6" xfId="1" applyNumberFormat="1" applyFont="1" applyBorder="1" applyAlignment="1" applyProtection="1">
      <alignment horizontal="left" vertical="top" wrapText="1"/>
    </xf>
    <xf numFmtId="0" fontId="12" fillId="0" borderId="8" xfId="1" applyNumberFormat="1" applyFont="1" applyBorder="1" applyAlignment="1" applyProtection="1">
      <alignment horizontal="left" vertical="top" wrapText="1"/>
    </xf>
    <xf numFmtId="0" fontId="12" fillId="0" borderId="9" xfId="1" applyNumberFormat="1" applyFont="1" applyBorder="1" applyAlignment="1" applyProtection="1">
      <alignment horizontal="left" vertical="top" wrapText="1"/>
    </xf>
    <xf numFmtId="0" fontId="12" fillId="0" borderId="10" xfId="1" applyNumberFormat="1" applyFont="1" applyBorder="1" applyAlignment="1" applyProtection="1">
      <alignment horizontal="left" vertical="top" wrapText="1"/>
    </xf>
    <xf numFmtId="0" fontId="1" fillId="0" borderId="0" xfId="2" applyNumberFormat="1" applyFont="1" applyAlignment="1" applyProtection="1">
      <alignment horizontal="center" vertical="center" wrapText="1"/>
    </xf>
    <xf numFmtId="0" fontId="1" fillId="0" borderId="0" xfId="2" applyNumberFormat="1" applyAlignment="1" applyProtection="1">
      <alignment horizontal="center" vertical="center" wrapText="1"/>
    </xf>
  </cellXfs>
  <cellStyles count="8">
    <cellStyle name="Euro 2" xfId="6"/>
    <cellStyle name="Normale" xfId="0" builtinId="0"/>
    <cellStyle name="Normale 10" xfId="1"/>
    <cellStyle name="Normale 2 2" xfId="4"/>
    <cellStyle name="Normale 4 3" xfId="2"/>
    <cellStyle name="Percentuale 4" xfId="7"/>
    <cellStyle name="Percentuale 7" xfId="3"/>
    <cellStyle name="Valuta 2 2" xf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1" Type="http://schemas.openxmlformats.org/officeDocument/2006/relationships/theme" Target="theme/theme1.xml"/><Relationship Id="rId12" Type="http://schemas.openxmlformats.org/officeDocument/2006/relationships/styles" Target="styles.xml"/><Relationship Id="rId13" Type="http://schemas.openxmlformats.org/officeDocument/2006/relationships/sharedStrings" Target="sharedStrings.xml"/><Relationship Id="rId14" Type="http://schemas.openxmlformats.org/officeDocument/2006/relationships/calcChain" Target="calcChain.xml"/><Relationship Id="rId1" Type="http://schemas.openxmlformats.org/officeDocument/2006/relationships/worksheet" Target="worksheets/sheet1.xml"/><Relationship Id="rId2" Type="http://schemas.openxmlformats.org/officeDocument/2006/relationships/worksheet" Target="worksheets/sheet2.xml"/><Relationship Id="rId3" Type="http://schemas.openxmlformats.org/officeDocument/2006/relationships/externalLink" Target="externalLinks/externalLink1.xml"/><Relationship Id="rId4" Type="http://schemas.openxmlformats.org/officeDocument/2006/relationships/externalLink" Target="externalLinks/externalLink2.xml"/><Relationship Id="rId5" Type="http://schemas.openxmlformats.org/officeDocument/2006/relationships/externalLink" Target="externalLinks/externalLink3.xml"/><Relationship Id="rId6" Type="http://schemas.openxmlformats.org/officeDocument/2006/relationships/externalLink" Target="externalLinks/externalLink4.xml"/><Relationship Id="rId7" Type="http://schemas.openxmlformats.org/officeDocument/2006/relationships/externalLink" Target="externalLinks/externalLink5.xml"/><Relationship Id="rId8" Type="http://schemas.openxmlformats.org/officeDocument/2006/relationships/externalLink" Target="externalLinks/externalLink6.xml"/><Relationship Id="rId9" Type="http://schemas.openxmlformats.org/officeDocument/2006/relationships/externalLink" Target="externalLinks/externalLink7.xml"/><Relationship Id="rId10" Type="http://schemas.openxmlformats.org/officeDocument/2006/relationships/externalLink" Target="externalLinks/externalLink8.xml"/></Relationships>
</file>

<file path=xl/externalLinks/_rels/externalLink1.xml.rels><?xml version="1.0" encoding="UTF-8" standalone="yes"?>
<Relationships xmlns="http://schemas.openxmlformats.org/package/2006/relationships"><Relationship Id="rId1" Type="http://schemas.microsoft.com/office/2006/relationships/xlExternalLinkPath/xlPathMissing" Target="X_db.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J/2011%202017%20AESS/ARCHIVIO/INCARICHI/Finaosta/01%20LAVORO/DE/56%20-%20ISTITUTO%20ALBERGHIERO/X56%20Corpo%20ABC_calcoli%20x%20Report%20DE_rev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ARCHIVIO/INCARICHI/Studio%20Alfa/IP%20Vezzano/2018_20ANNI_VEZZANO%20PEF%20.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ARCHIVIO/AUDIT/AUDIT/Comune%20di%20Argenta/01%20LAVORO/01%20DE/ARGENTA/AR.02%20Sede%20Urbanistica/XAR01_tab.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EdificioB.xlsm"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ARCHIVIO/INCARICHI/Gaggio%20Montano/2017%20GARA%20EPC/01%20LAVORO/01%20PEF/X_GG_eORE.xlsx" TargetMode="External"/></Relationships>
</file>

<file path=xl/externalLinks/_rels/externalLink7.xml.rels><?xml version="1.0" encoding="UTF-8" standalone="yes"?>
<Relationships xmlns="http://schemas.openxmlformats.org/package/2006/relationships"><Relationship Id="rId1" Type="http://schemas.microsoft.com/office/2006/relationships/xlExternalLinkPath/xlPathMissing" Target="X_PEF%20simulaz%20progetto%20LEMON.XLSX"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ARCHIVIO/INCARICHI/Gaggio%20Montano/2017%20GARA%20EPC/01%20LAVORO/01%20PEF/X_PEF%2020171116_DIVISO%2018Y.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X_TAB"/>
      <sheetName val="db"/>
      <sheetName val="pivot_Report"/>
      <sheetName val="pivot"/>
      <sheetName val="PEF_UNIONEE"/>
      <sheetName val="PEF_tot"/>
      <sheetName val="PEF_BAGNOLO"/>
      <sheetName val="PEF_CAMPEGINE"/>
      <sheetName val="PEF_CASALGRANDE"/>
      <sheetName val="PEF_CAVRIAGO"/>
      <sheetName val="PEF_COLLECCHIO"/>
      <sheetName val="PEF_SALSOMAGG"/>
      <sheetName val="PEF_ST ILARIO"/>
      <sheetName val="PEF_SCANDIANO"/>
      <sheetName val="PEF_LUZZARA"/>
      <sheetName val="PEF_PARMA"/>
      <sheetName val="PEF_REGGIO"/>
      <sheetName val="PEF_BORGOTARO"/>
      <sheetName val="PEF_BORETTO"/>
      <sheetName val="PEF_BIBBIANO"/>
      <sheetName val="PEF_BERCETO"/>
      <sheetName val="PEF_CASTELN SOTTO"/>
      <sheetName val="PEF_FELINO"/>
      <sheetName val="PEF_FIDENZA"/>
      <sheetName val="PEF_NOCETO"/>
      <sheetName val="PEF_POVIGLIO"/>
      <sheetName val="PEF_RIO"/>
      <sheetName val="PEF_RUBIERA"/>
      <sheetName val="canone_sostenibile"/>
      <sheetName val="old"/>
      <sheetName val="PEF_Unione"/>
      <sheetName val="Riepilogo scenari-100ESCo-0ACER"/>
    </sheetNames>
    <sheetDataSet>
      <sheetData sheetId="0">
        <row r="2">
          <cell r="A2">
            <v>0</v>
          </cell>
          <cell r="B2">
            <v>1930</v>
          </cell>
          <cell r="C2" t="str">
            <v>prima del 1930</v>
          </cell>
          <cell r="G2" t="str">
            <v>BAGNOLO</v>
          </cell>
          <cell r="H2" t="str">
            <v>BA</v>
          </cell>
          <cell r="I2" t="str">
            <v>Unione dei Comuni Terra di Mezzo</v>
          </cell>
          <cell r="J2" t="str">
            <v>RE</v>
          </cell>
        </row>
        <row r="3">
          <cell r="A3">
            <v>1930</v>
          </cell>
          <cell r="B3">
            <v>1960</v>
          </cell>
          <cell r="C3" t="str">
            <v>1930-1960</v>
          </cell>
          <cell r="G3" t="str">
            <v>BAISO</v>
          </cell>
          <cell r="H3" t="str">
            <v>BI</v>
          </cell>
          <cell r="I3" t="str">
            <v>Reggio E</v>
          </cell>
          <cell r="J3" t="str">
            <v>RE</v>
          </cell>
        </row>
        <row r="4">
          <cell r="A4">
            <v>1960</v>
          </cell>
          <cell r="B4">
            <v>1990</v>
          </cell>
          <cell r="C4" t="str">
            <v>1960-1990</v>
          </cell>
          <cell r="G4" t="str">
            <v>BERCETO</v>
          </cell>
          <cell r="H4" t="str">
            <v>BE</v>
          </cell>
          <cell r="I4" t="str">
            <v>Berceto</v>
          </cell>
          <cell r="J4" t="str">
            <v>PR</v>
          </cell>
        </row>
        <row r="5">
          <cell r="A5">
            <v>1990</v>
          </cell>
          <cell r="B5">
            <v>2016</v>
          </cell>
          <cell r="C5" t="str">
            <v>dopo il 1991</v>
          </cell>
          <cell r="G5" t="str">
            <v>BIBBIANO</v>
          </cell>
          <cell r="H5" t="str">
            <v>BB</v>
          </cell>
          <cell r="I5" t="str">
            <v>Unione dei Comuni Val d'Enza</v>
          </cell>
          <cell r="J5" t="str">
            <v>RE</v>
          </cell>
        </row>
        <row r="6">
          <cell r="G6" t="str">
            <v>BORETTO</v>
          </cell>
          <cell r="H6" t="str">
            <v>BO</v>
          </cell>
          <cell r="I6" t="str">
            <v>Unione dei Comuni Bassa Reggiana</v>
          </cell>
          <cell r="J6" t="str">
            <v>RE</v>
          </cell>
        </row>
        <row r="7">
          <cell r="G7" t="str">
            <v>BORGOTARO</v>
          </cell>
          <cell r="H7" t="str">
            <v>BT</v>
          </cell>
          <cell r="I7" t="str">
            <v>Unione dei Comuni Valli Taro e Ceno</v>
          </cell>
          <cell r="J7" t="str">
            <v>PR</v>
          </cell>
        </row>
        <row r="8">
          <cell r="G8" t="str">
            <v>BRESCELLO</v>
          </cell>
          <cell r="H8" t="str">
            <v>BR</v>
          </cell>
          <cell r="I8" t="str">
            <v>Unione dei Comuni Bassa Reggiana</v>
          </cell>
          <cell r="J8" t="str">
            <v>RE</v>
          </cell>
        </row>
        <row r="9">
          <cell r="G9" t="str">
            <v xml:space="preserve">BUSSETO </v>
          </cell>
          <cell r="H9" t="str">
            <v>BU</v>
          </cell>
          <cell r="I9" t="str">
            <v>Unione Terre Verdiane</v>
          </cell>
          <cell r="J9" t="str">
            <v>PR</v>
          </cell>
        </row>
        <row r="10">
          <cell r="G10" t="str">
            <v>CADELBOSCO DI SOPRA</v>
          </cell>
          <cell r="H10" t="str">
            <v>CB</v>
          </cell>
          <cell r="I10" t="str">
            <v>Unione dei Comuni Terra di Mezzo</v>
          </cell>
          <cell r="J10" t="str">
            <v>RE</v>
          </cell>
        </row>
        <row r="11">
          <cell r="G11" t="str">
            <v>CAMPAGNOLA EMILIA</v>
          </cell>
          <cell r="H11" t="str">
            <v>CE</v>
          </cell>
          <cell r="I11" t="str">
            <v>Unione dei Comuni Pianura Reggiana</v>
          </cell>
          <cell r="J11" t="str">
            <v>RE</v>
          </cell>
        </row>
        <row r="12">
          <cell r="G12" t="str">
            <v>CAMPEGINE</v>
          </cell>
          <cell r="H12" t="str">
            <v>CA</v>
          </cell>
          <cell r="I12" t="str">
            <v>Unione dei Comuni Val d'Enza</v>
          </cell>
          <cell r="J12" t="str">
            <v>RE</v>
          </cell>
        </row>
        <row r="13">
          <cell r="G13" t="str">
            <v>CANOSSA</v>
          </cell>
          <cell r="H13" t="str">
            <v>CN</v>
          </cell>
          <cell r="I13" t="str">
            <v>Reggio E</v>
          </cell>
          <cell r="J13" t="str">
            <v>RE</v>
          </cell>
        </row>
        <row r="14">
          <cell r="G14" t="str">
            <v>CASALGRANDE</v>
          </cell>
          <cell r="H14" t="str">
            <v>CL</v>
          </cell>
          <cell r="I14" t="str">
            <v>Unione dei Comuni Tresinaro Secchia</v>
          </cell>
          <cell r="J14" t="str">
            <v>RE</v>
          </cell>
        </row>
        <row r="15">
          <cell r="G15" t="str">
            <v>CASTELLARANO</v>
          </cell>
          <cell r="H15" t="str">
            <v>CT</v>
          </cell>
          <cell r="I15" t="str">
            <v>Unione dei Comuni Tresinaro Secchia</v>
          </cell>
          <cell r="J15" t="str">
            <v>RE</v>
          </cell>
        </row>
        <row r="16">
          <cell r="G16" t="str">
            <v>CASTELNOVO DI SOTTO</v>
          </cell>
          <cell r="H16" t="str">
            <v>CS</v>
          </cell>
          <cell r="I16" t="str">
            <v>Unione dei Comuni Terra di Mezzo</v>
          </cell>
          <cell r="J16" t="str">
            <v>RE</v>
          </cell>
        </row>
        <row r="17">
          <cell r="G17" t="str">
            <v>CASTELNOVO NE' MONTI</v>
          </cell>
          <cell r="H17" t="str">
            <v>CM</v>
          </cell>
          <cell r="I17" t="str">
            <v>Unione Montana</v>
          </cell>
          <cell r="J17" t="str">
            <v>RE</v>
          </cell>
        </row>
        <row r="18">
          <cell r="G18" t="str">
            <v>CAVRIAGO</v>
          </cell>
          <cell r="H18" t="str">
            <v>CV</v>
          </cell>
          <cell r="I18" t="str">
            <v>Reggio E</v>
          </cell>
          <cell r="J18" t="str">
            <v>RE</v>
          </cell>
        </row>
        <row r="19">
          <cell r="G19" t="str">
            <v>COLLECCHIO</v>
          </cell>
          <cell r="H19" t="str">
            <v>CC</v>
          </cell>
          <cell r="I19" t="str">
            <v>Reggio E</v>
          </cell>
          <cell r="J19" t="str">
            <v>RE</v>
          </cell>
        </row>
        <row r="20">
          <cell r="G20" t="str">
            <v>CORREGGIO</v>
          </cell>
          <cell r="H20" t="str">
            <v>CR</v>
          </cell>
          <cell r="I20" t="str">
            <v>Unione dei Comuni Pianura Reggiana</v>
          </cell>
          <cell r="J20" t="str">
            <v>RE</v>
          </cell>
        </row>
        <row r="21">
          <cell r="G21" t="str">
            <v>FABBRICO</v>
          </cell>
          <cell r="H21" t="str">
            <v>FA</v>
          </cell>
          <cell r="I21" t="str">
            <v>Unione dei Comuni Pianura Reggiana</v>
          </cell>
          <cell r="J21" t="str">
            <v>RE</v>
          </cell>
        </row>
        <row r="22">
          <cell r="G22" t="str">
            <v>FELINO</v>
          </cell>
          <cell r="H22" t="str">
            <v>FE</v>
          </cell>
          <cell r="I22" t="str">
            <v>Unione Pedemontana Parmense</v>
          </cell>
          <cell r="J22" t="str">
            <v>PR</v>
          </cell>
        </row>
        <row r="23">
          <cell r="G23" t="str">
            <v xml:space="preserve">FIDENZA </v>
          </cell>
          <cell r="H23" t="str">
            <v>FI</v>
          </cell>
          <cell r="I23" t="str">
            <v>Unione Pedemontana Parmense</v>
          </cell>
          <cell r="J23" t="str">
            <v>PR</v>
          </cell>
        </row>
        <row r="24">
          <cell r="G24" t="str">
            <v>FORNOVO TARO</v>
          </cell>
          <cell r="H24" t="str">
            <v>FO</v>
          </cell>
          <cell r="I24" t="str">
            <v>Reggio E</v>
          </cell>
          <cell r="J24" t="str">
            <v>RE</v>
          </cell>
        </row>
        <row r="25">
          <cell r="G25" t="str">
            <v>GATTATICO</v>
          </cell>
          <cell r="H25" t="str">
            <v>GA</v>
          </cell>
          <cell r="I25" t="str">
            <v>Reggio E</v>
          </cell>
          <cell r="J25" t="str">
            <v>RE</v>
          </cell>
        </row>
        <row r="26">
          <cell r="G26" t="str">
            <v>GUALTIERI</v>
          </cell>
          <cell r="H26" t="str">
            <v>GU</v>
          </cell>
          <cell r="I26" t="str">
            <v>Unione dei Comuni Bassa Reggiana</v>
          </cell>
          <cell r="J26" t="str">
            <v>RE</v>
          </cell>
        </row>
        <row r="27">
          <cell r="G27" t="str">
            <v>GUASTALLA</v>
          </cell>
          <cell r="H27" t="str">
            <v>GS</v>
          </cell>
          <cell r="I27" t="str">
            <v>Unione dei Comuni Bassa Reggiana</v>
          </cell>
          <cell r="J27" t="str">
            <v>RE</v>
          </cell>
        </row>
        <row r="28">
          <cell r="G28" t="str">
            <v>LUZZARA</v>
          </cell>
          <cell r="H28" t="str">
            <v>LU</v>
          </cell>
          <cell r="I28" t="str">
            <v>Unione dei Comuni Bassa Reggiana</v>
          </cell>
          <cell r="J28" t="str">
            <v>RE</v>
          </cell>
        </row>
        <row r="29">
          <cell r="G29" t="str">
            <v>MONTECCHIO EMILIA</v>
          </cell>
          <cell r="H29" t="str">
            <v>MO</v>
          </cell>
          <cell r="I29" t="str">
            <v>Unione dei Comuni Val d'Enza</v>
          </cell>
          <cell r="J29" t="str">
            <v>RE</v>
          </cell>
        </row>
        <row r="30">
          <cell r="G30" t="str">
            <v>NOCETO</v>
          </cell>
          <cell r="H30" t="str">
            <v>NT</v>
          </cell>
          <cell r="I30" t="str">
            <v>Noceto</v>
          </cell>
          <cell r="J30" t="str">
            <v>PR</v>
          </cell>
        </row>
        <row r="31">
          <cell r="G31" t="str">
            <v>NOVELLARA</v>
          </cell>
          <cell r="H31" t="str">
            <v>NO</v>
          </cell>
          <cell r="I31" t="str">
            <v>Unione dei Comuni Bassa Reggiana</v>
          </cell>
          <cell r="J31" t="str">
            <v>RE</v>
          </cell>
        </row>
        <row r="32">
          <cell r="G32" t="str">
            <v xml:space="preserve">PARMA </v>
          </cell>
          <cell r="H32" t="str">
            <v>PR</v>
          </cell>
          <cell r="I32" t="str">
            <v>Parma</v>
          </cell>
          <cell r="J32" t="str">
            <v>PR</v>
          </cell>
        </row>
        <row r="33">
          <cell r="G33" t="str">
            <v>POVIGLIO</v>
          </cell>
          <cell r="H33" t="str">
            <v>PO</v>
          </cell>
          <cell r="I33" t="str">
            <v>Reggio E</v>
          </cell>
          <cell r="J33" t="str">
            <v>RE</v>
          </cell>
        </row>
        <row r="34">
          <cell r="G34" t="str">
            <v>QUATTRO CASTELLA</v>
          </cell>
          <cell r="H34" t="str">
            <v>QC</v>
          </cell>
          <cell r="I34" t="str">
            <v>Unione dei Comuni Colline Matildiche</v>
          </cell>
          <cell r="J34" t="str">
            <v>RE</v>
          </cell>
        </row>
        <row r="35">
          <cell r="G35" t="str">
            <v>REGGIO EMILIA</v>
          </cell>
          <cell r="H35" t="str">
            <v>RE</v>
          </cell>
          <cell r="I35" t="str">
            <v>Reggio E</v>
          </cell>
          <cell r="J35" t="str">
            <v>RE</v>
          </cell>
        </row>
        <row r="36">
          <cell r="G36" t="str">
            <v>REGGIOLO</v>
          </cell>
          <cell r="H36" t="str">
            <v>RG</v>
          </cell>
          <cell r="I36" t="str">
            <v>Unione dei Comuni Bassa Reggiana</v>
          </cell>
          <cell r="J36" t="str">
            <v>RE</v>
          </cell>
        </row>
        <row r="37">
          <cell r="G37" t="str">
            <v>RIO SALICETO</v>
          </cell>
          <cell r="H37" t="str">
            <v>RI</v>
          </cell>
          <cell r="I37" t="str">
            <v>Unione dei Comuni Pianura Reggiana</v>
          </cell>
          <cell r="J37" t="str">
            <v>RE</v>
          </cell>
        </row>
        <row r="38">
          <cell r="G38" t="str">
            <v>ROLO</v>
          </cell>
          <cell r="H38" t="str">
            <v>RO</v>
          </cell>
          <cell r="I38" t="str">
            <v>Unione dei Comuni Pianura Reggiana</v>
          </cell>
          <cell r="J38" t="str">
            <v>RE</v>
          </cell>
        </row>
        <row r="39">
          <cell r="G39" t="str">
            <v>RUBIERA</v>
          </cell>
          <cell r="H39" t="str">
            <v>RU</v>
          </cell>
          <cell r="I39" t="str">
            <v>Unione dei Comuni Tresinaro Secchia</v>
          </cell>
          <cell r="J39" t="str">
            <v>RE</v>
          </cell>
        </row>
        <row r="40">
          <cell r="G40" t="str">
            <v>SALSOMAGGIORE</v>
          </cell>
          <cell r="H40" t="str">
            <v>SA</v>
          </cell>
          <cell r="I40" t="str">
            <v>Reggio E</v>
          </cell>
          <cell r="J40" t="str">
            <v>RE</v>
          </cell>
        </row>
        <row r="41">
          <cell r="G41" t="str">
            <v>SAN MARTINO IN RIO</v>
          </cell>
          <cell r="H41" t="str">
            <v>SM</v>
          </cell>
          <cell r="I41" t="str">
            <v>Unione dei Comuni Pianura Reggiana</v>
          </cell>
          <cell r="J41" t="str">
            <v>RE</v>
          </cell>
        </row>
        <row r="42">
          <cell r="G42" t="str">
            <v>SAN POLO D'ENZA</v>
          </cell>
          <cell r="H42" t="str">
            <v>SP</v>
          </cell>
          <cell r="I42" t="str">
            <v>Reggio E</v>
          </cell>
          <cell r="J42" t="str">
            <v>RE</v>
          </cell>
        </row>
        <row r="43">
          <cell r="G43" t="str">
            <v>SANT'ILARIO D'ENZA</v>
          </cell>
          <cell r="H43" t="str">
            <v>SI</v>
          </cell>
          <cell r="I43" t="str">
            <v>Unione dei Comuni Val d'Enza</v>
          </cell>
          <cell r="J43" t="str">
            <v>RE</v>
          </cell>
        </row>
        <row r="44">
          <cell r="G44" t="str">
            <v>SCANDIANO</v>
          </cell>
          <cell r="H44" t="str">
            <v>SC</v>
          </cell>
          <cell r="I44" t="str">
            <v>Unione dei Comuni Tresinaro Secchia</v>
          </cell>
          <cell r="J44" t="str">
            <v>RE</v>
          </cell>
        </row>
        <row r="45">
          <cell r="G45" t="str">
            <v>VENTASSO</v>
          </cell>
          <cell r="H45" t="str">
            <v>VE</v>
          </cell>
          <cell r="I45" t="str">
            <v>Unione Montana</v>
          </cell>
          <cell r="J45" t="str">
            <v>RE</v>
          </cell>
        </row>
        <row r="46">
          <cell r="G46" t="str">
            <v>VEZZANO</v>
          </cell>
          <cell r="H46" t="str">
            <v>VZ</v>
          </cell>
          <cell r="I46" t="str">
            <v>Unione dei Comuni Colline Matildiche</v>
          </cell>
          <cell r="J46" t="str">
            <v>RE</v>
          </cell>
        </row>
        <row r="49">
          <cell r="H49">
            <v>0.62395800000000001</v>
          </cell>
        </row>
        <row r="50">
          <cell r="H50">
            <v>0.81967213114754101</v>
          </cell>
        </row>
        <row r="51">
          <cell r="H51">
            <v>454.9</v>
          </cell>
        </row>
        <row r="52">
          <cell r="H52">
            <v>0.05</v>
          </cell>
        </row>
        <row r="53">
          <cell r="H53">
            <v>9</v>
          </cell>
        </row>
      </sheetData>
      <sheetData sheetId="1"/>
      <sheetData sheetId="2"/>
      <sheetData sheetId="3">
        <row r="5">
          <cell r="A5" t="str">
            <v>BAGNOLO</v>
          </cell>
          <cell r="B5">
            <v>12</v>
          </cell>
          <cell r="C5">
            <v>12</v>
          </cell>
          <cell r="D5">
            <v>678.61</v>
          </cell>
          <cell r="E5">
            <v>19028.064000000002</v>
          </cell>
          <cell r="F5">
            <v>13189.44</v>
          </cell>
          <cell r="G5">
            <v>0</v>
          </cell>
          <cell r="H5">
            <v>54000</v>
          </cell>
          <cell r="I5">
            <v>23991</v>
          </cell>
          <cell r="M5">
            <v>3000</v>
          </cell>
          <cell r="N5">
            <v>0</v>
          </cell>
          <cell r="O5">
            <v>2160</v>
          </cell>
          <cell r="P5">
            <v>8824</v>
          </cell>
        </row>
        <row r="6">
          <cell r="A6" t="str">
            <v>BERCETO</v>
          </cell>
          <cell r="B6">
            <v>6</v>
          </cell>
          <cell r="C6">
            <v>6</v>
          </cell>
          <cell r="D6">
            <v>662.52</v>
          </cell>
          <cell r="E6">
            <v>18006.912</v>
          </cell>
          <cell r="F6">
            <v>7687.68</v>
          </cell>
          <cell r="G6">
            <v>21366.619999999995</v>
          </cell>
          <cell r="H6">
            <v>106833.1</v>
          </cell>
          <cell r="M6">
            <v>51858.39</v>
          </cell>
          <cell r="N6">
            <v>3469.9399999999951</v>
          </cell>
          <cell r="O6">
            <v>34699.370000000003</v>
          </cell>
          <cell r="P6">
            <v>19046.22</v>
          </cell>
        </row>
        <row r="7">
          <cell r="A7" t="str">
            <v>BIBBIANO</v>
          </cell>
          <cell r="B7">
            <v>72</v>
          </cell>
          <cell r="C7">
            <v>68</v>
          </cell>
          <cell r="D7">
            <v>3797.74</v>
          </cell>
          <cell r="E7">
            <v>99065.472000000009</v>
          </cell>
          <cell r="F7">
            <v>53002.752</v>
          </cell>
          <cell r="G7">
            <v>310141.42999999993</v>
          </cell>
          <cell r="H7">
            <v>918439.77</v>
          </cell>
          <cell r="I7">
            <v>34986</v>
          </cell>
          <cell r="M7">
            <v>406914.31</v>
          </cell>
          <cell r="N7">
            <v>12405.65</v>
          </cell>
          <cell r="O7">
            <v>36737.590000000004</v>
          </cell>
          <cell r="P7">
            <v>202283.41999999998</v>
          </cell>
        </row>
        <row r="8">
          <cell r="A8" t="str">
            <v>BORETTO</v>
          </cell>
          <cell r="B8">
            <v>36</v>
          </cell>
          <cell r="C8">
            <v>30</v>
          </cell>
          <cell r="D8">
            <v>2587.0699999999997</v>
          </cell>
          <cell r="E8">
            <v>67223.90400000001</v>
          </cell>
          <cell r="F8">
            <v>40239.936000000002</v>
          </cell>
          <cell r="G8">
            <v>168796.25100000002</v>
          </cell>
          <cell r="H8">
            <v>604786.23900000006</v>
          </cell>
          <cell r="I8">
            <v>27489</v>
          </cell>
          <cell r="K8">
            <v>36000</v>
          </cell>
          <cell r="M8">
            <v>301500</v>
          </cell>
          <cell r="N8">
            <v>18755.139000000003</v>
          </cell>
          <cell r="O8">
            <v>67198.47099999999</v>
          </cell>
          <cell r="P8">
            <v>217594.63</v>
          </cell>
        </row>
        <row r="9">
          <cell r="A9" t="str">
            <v>BORGOTARO</v>
          </cell>
          <cell r="B9">
            <v>7</v>
          </cell>
          <cell r="C9">
            <v>7</v>
          </cell>
          <cell r="D9">
            <v>470.29</v>
          </cell>
          <cell r="E9">
            <v>7126.9440000000004</v>
          </cell>
          <cell r="F9">
            <v>2557.6320000000001</v>
          </cell>
          <cell r="G9">
            <v>17074.309999999998</v>
          </cell>
          <cell r="H9">
            <v>85371.55</v>
          </cell>
          <cell r="K9">
            <v>97013.13</v>
          </cell>
          <cell r="M9">
            <v>42955.58</v>
          </cell>
          <cell r="N9">
            <v>3255.3199999999997</v>
          </cell>
          <cell r="O9">
            <v>32553.22</v>
          </cell>
          <cell r="P9">
            <v>15349.06</v>
          </cell>
        </row>
        <row r="10">
          <cell r="A10" t="str">
            <v>CAMPAGNOLA EMILIA</v>
          </cell>
          <cell r="B10">
            <v>5</v>
          </cell>
          <cell r="C10">
            <v>5</v>
          </cell>
          <cell r="D10">
            <v>272.87</v>
          </cell>
          <cell r="E10">
            <v>9337.152</v>
          </cell>
          <cell r="F10">
            <v>7370.88</v>
          </cell>
          <cell r="I10">
            <v>6497</v>
          </cell>
        </row>
        <row r="11">
          <cell r="A11" t="str">
            <v>CAMPEGINE</v>
          </cell>
          <cell r="B11">
            <v>17</v>
          </cell>
          <cell r="C11">
            <v>9</v>
          </cell>
          <cell r="D11">
            <v>945.48</v>
          </cell>
          <cell r="E11">
            <v>27539.423999999999</v>
          </cell>
          <cell r="F11">
            <v>21672.288</v>
          </cell>
          <cell r="G11">
            <v>40803.470000000008</v>
          </cell>
          <cell r="H11">
            <v>101422.76</v>
          </cell>
          <cell r="I11">
            <v>18727.96</v>
          </cell>
          <cell r="M11">
            <v>10211.85</v>
          </cell>
          <cell r="N11">
            <v>1632.1399999999999</v>
          </cell>
          <cell r="O11">
            <v>4056.91</v>
          </cell>
          <cell r="P11">
            <v>23187.29</v>
          </cell>
        </row>
        <row r="12">
          <cell r="A12" t="str">
            <v>CASALGRANDE</v>
          </cell>
          <cell r="B12">
            <v>9</v>
          </cell>
          <cell r="C12">
            <v>5</v>
          </cell>
          <cell r="D12">
            <v>829.5</v>
          </cell>
          <cell r="E12">
            <v>24203.636462354189</v>
          </cell>
          <cell r="F12">
            <v>6537.6959999999999</v>
          </cell>
          <cell r="G12">
            <v>0</v>
          </cell>
          <cell r="H12">
            <v>241411.10399999999</v>
          </cell>
          <cell r="I12">
            <v>43483</v>
          </cell>
          <cell r="M12">
            <v>86000</v>
          </cell>
          <cell r="N12">
            <v>0</v>
          </cell>
          <cell r="O12">
            <v>26823.456000000002</v>
          </cell>
          <cell r="P12">
            <v>89661</v>
          </cell>
        </row>
        <row r="13">
          <cell r="A13" t="str">
            <v>CASTELLARANO</v>
          </cell>
          <cell r="B13">
            <v>24</v>
          </cell>
          <cell r="C13">
            <v>12</v>
          </cell>
          <cell r="D13">
            <v>1637.97</v>
          </cell>
          <cell r="E13">
            <v>58041.984000000004</v>
          </cell>
          <cell r="F13">
            <v>54404.064000000006</v>
          </cell>
          <cell r="I13">
            <v>7997</v>
          </cell>
        </row>
        <row r="14">
          <cell r="A14" t="str">
            <v>CASTELNOVO DI SOTTO</v>
          </cell>
          <cell r="B14">
            <v>12</v>
          </cell>
          <cell r="C14">
            <v>10</v>
          </cell>
          <cell r="D14">
            <v>730.78</v>
          </cell>
          <cell r="E14">
            <v>24046.176000000003</v>
          </cell>
          <cell r="F14">
            <v>20427.264000000003</v>
          </cell>
          <cell r="G14">
            <v>421649.91999999998</v>
          </cell>
          <cell r="H14">
            <v>120852.37</v>
          </cell>
          <cell r="I14">
            <v>531993</v>
          </cell>
          <cell r="M14">
            <v>46500</v>
          </cell>
          <cell r="N14">
            <v>12994</v>
          </cell>
          <cell r="O14">
            <v>6894.5599999999995</v>
          </cell>
          <cell r="P14">
            <v>107653.82</v>
          </cell>
        </row>
        <row r="15">
          <cell r="A15" t="str">
            <v>CAVRIAGO</v>
          </cell>
          <cell r="B15">
            <v>24</v>
          </cell>
          <cell r="C15">
            <v>24</v>
          </cell>
          <cell r="D15">
            <v>1267.44</v>
          </cell>
          <cell r="E15">
            <v>28992.480000000003</v>
          </cell>
          <cell r="F15">
            <v>18313.152000000002</v>
          </cell>
          <cell r="G15">
            <v>0</v>
          </cell>
          <cell r="H15">
            <v>79200</v>
          </cell>
          <cell r="M15">
            <v>19800</v>
          </cell>
          <cell r="N15">
            <v>0</v>
          </cell>
          <cell r="O15">
            <v>8800</v>
          </cell>
          <cell r="P15">
            <v>31664</v>
          </cell>
        </row>
        <row r="16">
          <cell r="A16" t="str">
            <v>COLLECCHIO</v>
          </cell>
          <cell r="B16">
            <v>12</v>
          </cell>
          <cell r="C16">
            <v>12</v>
          </cell>
          <cell r="D16">
            <v>453.6</v>
          </cell>
          <cell r="E16">
            <v>13104.960000000001</v>
          </cell>
          <cell r="F16">
            <v>5740.4160000000002</v>
          </cell>
          <cell r="G16">
            <v>15631.220000000001</v>
          </cell>
          <cell r="H16">
            <v>78156.100000000006</v>
          </cell>
          <cell r="M16">
            <v>39988.74</v>
          </cell>
          <cell r="N16">
            <v>3183.1699999999983</v>
          </cell>
          <cell r="O16">
            <v>31831.67</v>
          </cell>
          <cell r="P16">
            <v>14188.76</v>
          </cell>
        </row>
        <row r="17">
          <cell r="A17" t="str">
            <v>FELINO</v>
          </cell>
          <cell r="B17">
            <v>11</v>
          </cell>
          <cell r="C17">
            <v>11</v>
          </cell>
          <cell r="D17">
            <v>687.01</v>
          </cell>
          <cell r="E17">
            <v>16693.248</v>
          </cell>
          <cell r="F17">
            <v>5692.8960000000006</v>
          </cell>
          <cell r="G17">
            <v>23370.490000000005</v>
          </cell>
          <cell r="H17">
            <v>116852.45</v>
          </cell>
          <cell r="M17">
            <v>55978.87</v>
          </cell>
          <cell r="N17">
            <v>3570.1300000000047</v>
          </cell>
          <cell r="O17">
            <v>35701.31</v>
          </cell>
          <cell r="P17">
            <v>20659.68</v>
          </cell>
        </row>
        <row r="18">
          <cell r="A18" t="str">
            <v xml:space="preserve">FIDENZA </v>
          </cell>
          <cell r="B18">
            <v>25</v>
          </cell>
          <cell r="C18">
            <v>25</v>
          </cell>
          <cell r="D18">
            <v>1415.31</v>
          </cell>
          <cell r="E18">
            <v>35136.288</v>
          </cell>
          <cell r="F18">
            <v>22964.832000000002</v>
          </cell>
          <cell r="G18">
            <v>255196.00000000003</v>
          </cell>
          <cell r="H18">
            <v>250261.55</v>
          </cell>
          <cell r="K18">
            <v>117366.25</v>
          </cell>
          <cell r="L18">
            <v>57750</v>
          </cell>
          <cell r="M18">
            <v>160622.95000000001</v>
          </cell>
          <cell r="N18">
            <v>17847.599999999999</v>
          </cell>
          <cell r="O18">
            <v>45994.07</v>
          </cell>
          <cell r="P18">
            <v>62766.07</v>
          </cell>
        </row>
        <row r="19">
          <cell r="A19" t="str">
            <v>LUZZARA</v>
          </cell>
          <cell r="B19">
            <v>8</v>
          </cell>
          <cell r="C19">
            <v>8</v>
          </cell>
          <cell r="D19">
            <v>557.67999999999995</v>
          </cell>
          <cell r="E19">
            <v>19791.552</v>
          </cell>
          <cell r="F19">
            <v>10247.424000000001</v>
          </cell>
          <cell r="G19">
            <v>108000</v>
          </cell>
          <cell r="H19">
            <v>103936.63499999999</v>
          </cell>
          <cell r="M19">
            <v>65000</v>
          </cell>
          <cell r="N19">
            <v>12000</v>
          </cell>
          <cell r="O19">
            <v>11548.515000000001</v>
          </cell>
          <cell r="P19">
            <v>66157.740000000005</v>
          </cell>
        </row>
        <row r="20">
          <cell r="A20" t="str">
            <v>NOCETO</v>
          </cell>
          <cell r="B20">
            <v>2</v>
          </cell>
          <cell r="C20">
            <v>2</v>
          </cell>
          <cell r="D20">
            <v>108.26</v>
          </cell>
          <cell r="E20">
            <v>4458.4319999999998</v>
          </cell>
          <cell r="F20">
            <v>2453.0880000000002</v>
          </cell>
          <cell r="G20">
            <v>5848.6999999999971</v>
          </cell>
          <cell r="H20">
            <v>29243.5</v>
          </cell>
          <cell r="M20">
            <v>19745.650000000001</v>
          </cell>
          <cell r="N20">
            <v>2694.0400000000009</v>
          </cell>
          <cell r="O20">
            <v>26940.41</v>
          </cell>
          <cell r="P20">
            <v>7166.8</v>
          </cell>
        </row>
        <row r="21">
          <cell r="A21" t="str">
            <v xml:space="preserve">PARMA </v>
          </cell>
          <cell r="B21">
            <v>102</v>
          </cell>
          <cell r="C21">
            <v>102</v>
          </cell>
          <cell r="D21">
            <v>6757.01</v>
          </cell>
          <cell r="E21">
            <v>137099.424</v>
          </cell>
          <cell r="F21">
            <v>52959.455999999991</v>
          </cell>
          <cell r="G21">
            <v>301508.03999999992</v>
          </cell>
          <cell r="H21">
            <v>1080842.95</v>
          </cell>
          <cell r="M21">
            <v>501129.55</v>
          </cell>
          <cell r="N21">
            <v>26981.890000000007</v>
          </cell>
          <cell r="O21">
            <v>200028.13999999996</v>
          </cell>
          <cell r="P21">
            <v>193265.47</v>
          </cell>
        </row>
        <row r="22">
          <cell r="A22" t="str">
            <v>POVIGLIO</v>
          </cell>
          <cell r="B22">
            <v>6</v>
          </cell>
          <cell r="C22">
            <v>6</v>
          </cell>
          <cell r="D22">
            <v>365.63</v>
          </cell>
          <cell r="E22">
            <v>9854.5920000000006</v>
          </cell>
          <cell r="F22">
            <v>2760.384</v>
          </cell>
          <cell r="G22">
            <v>12149.999999999987</v>
          </cell>
          <cell r="H22">
            <v>79832.808000000005</v>
          </cell>
          <cell r="M22">
            <v>27000</v>
          </cell>
          <cell r="N22">
            <v>1349.9999999999986</v>
          </cell>
          <cell r="O22">
            <v>8870.3119999999999</v>
          </cell>
          <cell r="P22">
            <v>26984.82</v>
          </cell>
        </row>
        <row r="23">
          <cell r="A23" t="str">
            <v>REGGIO EMILIA</v>
          </cell>
          <cell r="B23">
            <v>38</v>
          </cell>
          <cell r="C23">
            <v>38</v>
          </cell>
          <cell r="D23">
            <v>2309.4399999999996</v>
          </cell>
          <cell r="E23">
            <v>60977.664000000004</v>
          </cell>
          <cell r="F23">
            <v>35341.152000000002</v>
          </cell>
          <cell r="G23">
            <v>348999.15</v>
          </cell>
          <cell r="H23">
            <v>400563.13</v>
          </cell>
          <cell r="M23">
            <v>246000</v>
          </cell>
          <cell r="N23">
            <v>43500</v>
          </cell>
          <cell r="O23">
            <v>56283.97</v>
          </cell>
          <cell r="P23">
            <v>199110.36</v>
          </cell>
        </row>
        <row r="24">
          <cell r="A24" t="str">
            <v>RIO SALICETO</v>
          </cell>
          <cell r="B24">
            <v>6</v>
          </cell>
          <cell r="C24">
            <v>6</v>
          </cell>
          <cell r="D24">
            <v>237.89</v>
          </cell>
          <cell r="E24">
            <v>6820.7040000000006</v>
          </cell>
          <cell r="F24">
            <v>4642.1760000000004</v>
          </cell>
          <cell r="G24">
            <v>19199.53</v>
          </cell>
          <cell r="H24">
            <v>78234.720000000001</v>
          </cell>
          <cell r="I24">
            <v>22491</v>
          </cell>
          <cell r="M24">
            <v>31850</v>
          </cell>
          <cell r="N24">
            <v>767.98</v>
          </cell>
          <cell r="O24">
            <v>3129.39</v>
          </cell>
          <cell r="P24">
            <v>18472.04</v>
          </cell>
        </row>
        <row r="25">
          <cell r="A25" t="str">
            <v>RUBIERA</v>
          </cell>
          <cell r="B25">
            <v>24</v>
          </cell>
          <cell r="C25">
            <v>24</v>
          </cell>
          <cell r="D25">
            <v>1230.0999999999999</v>
          </cell>
          <cell r="E25">
            <v>15788.256000000001</v>
          </cell>
          <cell r="F25">
            <v>10010.880000000001</v>
          </cell>
          <cell r="G25">
            <v>44999.999999999985</v>
          </cell>
          <cell r="H25">
            <v>95372.145000000004</v>
          </cell>
          <cell r="I25">
            <v>39984</v>
          </cell>
          <cell r="M25">
            <v>22000</v>
          </cell>
          <cell r="N25">
            <v>4999.9999999999991</v>
          </cell>
          <cell r="O25">
            <v>10596.905000000001</v>
          </cell>
          <cell r="P25">
            <v>47759.040000000001</v>
          </cell>
        </row>
        <row r="26">
          <cell r="A26" t="str">
            <v>SALSOMAGGIORE</v>
          </cell>
          <cell r="B26">
            <v>24</v>
          </cell>
          <cell r="C26">
            <v>24</v>
          </cell>
          <cell r="D26">
            <v>1375.41</v>
          </cell>
          <cell r="E26">
            <v>20917.343185577942</v>
          </cell>
          <cell r="F26">
            <v>15891.744000000001</v>
          </cell>
          <cell r="G26">
            <v>61889.24</v>
          </cell>
          <cell r="H26">
            <v>81775.100000000006</v>
          </cell>
          <cell r="M26">
            <v>44158.66</v>
          </cell>
          <cell r="N26">
            <v>5578.2099999999991</v>
          </cell>
          <cell r="O26">
            <v>29183.66</v>
          </cell>
          <cell r="P26">
            <v>20276.489999999998</v>
          </cell>
        </row>
        <row r="27">
          <cell r="A27" t="str">
            <v>SANT'ILARIO D'ENZA</v>
          </cell>
          <cell r="B27">
            <v>70</v>
          </cell>
          <cell r="C27">
            <v>70</v>
          </cell>
          <cell r="D27">
            <v>3514.08</v>
          </cell>
          <cell r="E27">
            <v>90312.288</v>
          </cell>
          <cell r="F27">
            <v>61632.384000000005</v>
          </cell>
          <cell r="G27">
            <v>175103.91</v>
          </cell>
          <cell r="H27">
            <v>438303.27</v>
          </cell>
          <cell r="I27">
            <v>48481</v>
          </cell>
          <cell r="M27">
            <v>157866.43</v>
          </cell>
          <cell r="N27">
            <v>7004.1500000000005</v>
          </cell>
          <cell r="O27">
            <v>17532.14</v>
          </cell>
          <cell r="P27">
            <v>100591.69</v>
          </cell>
        </row>
        <row r="28">
          <cell r="A28" t="str">
            <v>SCANDIANO</v>
          </cell>
          <cell r="B28">
            <v>9</v>
          </cell>
          <cell r="C28">
            <v>9</v>
          </cell>
          <cell r="D28">
            <v>829.5</v>
          </cell>
          <cell r="E28">
            <v>21516</v>
          </cell>
          <cell r="F28">
            <v>7735.2000000000007</v>
          </cell>
          <cell r="G28">
            <v>0</v>
          </cell>
          <cell r="H28">
            <v>201973.56300000002</v>
          </cell>
          <cell r="I28">
            <v>98000</v>
          </cell>
          <cell r="M28">
            <v>65000</v>
          </cell>
          <cell r="N28">
            <v>0</v>
          </cell>
          <cell r="O28">
            <v>22441.507000000001</v>
          </cell>
          <cell r="P28">
            <v>72297.23</v>
          </cell>
        </row>
        <row r="29">
          <cell r="A29" t="str">
            <v>Totale complessivo</v>
          </cell>
          <cell r="B29">
            <v>561</v>
          </cell>
          <cell r="C29">
            <v>525</v>
          </cell>
          <cell r="D29">
            <v>33721.189999999995</v>
          </cell>
          <cell r="E29">
            <v>835082.89964793203</v>
          </cell>
          <cell r="F29">
            <v>483474.81600000005</v>
          </cell>
          <cell r="G29">
            <v>2351728.281</v>
          </cell>
          <cell r="H29">
            <v>5347664.8139999984</v>
          </cell>
          <cell r="I29">
            <v>904119.96</v>
          </cell>
          <cell r="K29">
            <v>250379.38</v>
          </cell>
          <cell r="L29">
            <v>57750</v>
          </cell>
          <cell r="M29">
            <v>2405080.98</v>
          </cell>
          <cell r="N29">
            <v>181989.35900000003</v>
          </cell>
          <cell r="O29">
            <v>720005.576</v>
          </cell>
          <cell r="P29">
            <v>1564959.6300000001</v>
          </cell>
        </row>
        <row r="42">
          <cell r="A42" t="str">
            <v>BAGNOLO</v>
          </cell>
          <cell r="H42">
            <v>1</v>
          </cell>
          <cell r="I42">
            <v>12</v>
          </cell>
          <cell r="J42">
            <v>12</v>
          </cell>
          <cell r="K42">
            <v>19028.064000000002</v>
          </cell>
          <cell r="L42">
            <v>13189.44</v>
          </cell>
          <cell r="M42">
            <v>678.61</v>
          </cell>
        </row>
        <row r="43">
          <cell r="A43" t="str">
            <v>BERCETO</v>
          </cell>
          <cell r="B43">
            <v>1</v>
          </cell>
          <cell r="C43">
            <v>6</v>
          </cell>
          <cell r="D43">
            <v>6</v>
          </cell>
          <cell r="E43">
            <v>18006.912</v>
          </cell>
          <cell r="F43">
            <v>7687.68</v>
          </cell>
          <cell r="G43">
            <v>662.52</v>
          </cell>
        </row>
        <row r="44">
          <cell r="A44" t="str">
            <v>BIBBIANO</v>
          </cell>
          <cell r="B44">
            <v>4</v>
          </cell>
          <cell r="C44">
            <v>72</v>
          </cell>
          <cell r="D44">
            <v>68</v>
          </cell>
          <cell r="E44">
            <v>99065.472000000009</v>
          </cell>
          <cell r="F44">
            <v>53002.752</v>
          </cell>
          <cell r="G44">
            <v>3797.74</v>
          </cell>
        </row>
        <row r="45">
          <cell r="A45" t="str">
            <v>BORETTO</v>
          </cell>
          <cell r="B45">
            <v>2</v>
          </cell>
          <cell r="C45">
            <v>36</v>
          </cell>
          <cell r="D45">
            <v>30</v>
          </cell>
          <cell r="E45">
            <v>67223.90400000001</v>
          </cell>
          <cell r="F45">
            <v>40239.936000000002</v>
          </cell>
          <cell r="G45">
            <v>2587.0699999999997</v>
          </cell>
        </row>
        <row r="46">
          <cell r="A46" t="str">
            <v>BORGOTARO</v>
          </cell>
          <cell r="B46">
            <v>1</v>
          </cell>
          <cell r="C46">
            <v>7</v>
          </cell>
          <cell r="D46">
            <v>7</v>
          </cell>
          <cell r="E46">
            <v>7126.9440000000004</v>
          </cell>
          <cell r="F46">
            <v>2557.6320000000001</v>
          </cell>
          <cell r="G46">
            <v>470.29</v>
          </cell>
        </row>
        <row r="47">
          <cell r="A47" t="str">
            <v>CAMPAGNOLA EMILIA</v>
          </cell>
          <cell r="B47">
            <v>1</v>
          </cell>
          <cell r="C47">
            <v>5</v>
          </cell>
          <cell r="D47">
            <v>5</v>
          </cell>
          <cell r="E47">
            <v>9337.152</v>
          </cell>
          <cell r="F47">
            <v>7370.88</v>
          </cell>
          <cell r="G47">
            <v>272.87</v>
          </cell>
        </row>
        <row r="48">
          <cell r="A48" t="str">
            <v>CAMPEGINE</v>
          </cell>
          <cell r="B48">
            <v>1</v>
          </cell>
          <cell r="C48">
            <v>13</v>
          </cell>
          <cell r="D48">
            <v>5</v>
          </cell>
          <cell r="E48">
            <v>16272.960000000001</v>
          </cell>
          <cell r="F48">
            <v>13971.936000000002</v>
          </cell>
          <cell r="G48">
            <v>603.62</v>
          </cell>
          <cell r="H48">
            <v>1</v>
          </cell>
          <cell r="I48">
            <v>4</v>
          </cell>
          <cell r="J48">
            <v>4</v>
          </cell>
          <cell r="K48">
            <v>11266.464</v>
          </cell>
          <cell r="L48">
            <v>7700.3520000000008</v>
          </cell>
          <cell r="M48">
            <v>341.86</v>
          </cell>
        </row>
        <row r="49">
          <cell r="A49" t="str">
            <v>CASALGRANDE</v>
          </cell>
          <cell r="H49">
            <v>1</v>
          </cell>
          <cell r="I49">
            <v>9</v>
          </cell>
          <cell r="J49">
            <v>5</v>
          </cell>
          <cell r="K49">
            <v>24203.636462354189</v>
          </cell>
          <cell r="L49">
            <v>6537.6959999999999</v>
          </cell>
          <cell r="M49">
            <v>829.5</v>
          </cell>
        </row>
        <row r="50">
          <cell r="A50" t="str">
            <v>CASTELLARANO</v>
          </cell>
          <cell r="H50">
            <v>1</v>
          </cell>
          <cell r="I50">
            <v>24</v>
          </cell>
          <cell r="J50">
            <v>12</v>
          </cell>
          <cell r="K50">
            <v>58041.984000000004</v>
          </cell>
          <cell r="L50">
            <v>54404.064000000006</v>
          </cell>
          <cell r="M50">
            <v>1637.97</v>
          </cell>
        </row>
        <row r="51">
          <cell r="A51" t="str">
            <v>CASTELNOVO DI SOTTO</v>
          </cell>
          <cell r="B51">
            <v>3</v>
          </cell>
          <cell r="C51">
            <v>12</v>
          </cell>
          <cell r="D51">
            <v>10</v>
          </cell>
          <cell r="E51">
            <v>24046.176000000003</v>
          </cell>
          <cell r="F51">
            <v>20427.264000000003</v>
          </cell>
          <cell r="G51">
            <v>730.78</v>
          </cell>
        </row>
        <row r="52">
          <cell r="A52" t="str">
            <v>CAVRIAGO</v>
          </cell>
          <cell r="H52">
            <v>2</v>
          </cell>
          <cell r="I52">
            <v>24</v>
          </cell>
          <cell r="J52">
            <v>24</v>
          </cell>
          <cell r="K52">
            <v>28992.480000000003</v>
          </cell>
          <cell r="L52">
            <v>18313.152000000002</v>
          </cell>
          <cell r="M52">
            <v>1267.44</v>
          </cell>
        </row>
        <row r="53">
          <cell r="A53" t="str">
            <v>COLLECCHIO</v>
          </cell>
          <cell r="H53">
            <v>1</v>
          </cell>
          <cell r="I53">
            <v>12</v>
          </cell>
          <cell r="J53">
            <v>12</v>
          </cell>
          <cell r="K53">
            <v>13104.960000000001</v>
          </cell>
          <cell r="L53">
            <v>5740.4160000000002</v>
          </cell>
          <cell r="M53">
            <v>453.6</v>
          </cell>
        </row>
        <row r="54">
          <cell r="A54" t="str">
            <v>FELINO</v>
          </cell>
          <cell r="B54">
            <v>1</v>
          </cell>
          <cell r="C54">
            <v>11</v>
          </cell>
          <cell r="D54">
            <v>11</v>
          </cell>
          <cell r="E54">
            <v>16693.248</v>
          </cell>
          <cell r="F54">
            <v>5692.8960000000006</v>
          </cell>
          <cell r="G54">
            <v>687.01</v>
          </cell>
        </row>
        <row r="55">
          <cell r="A55" t="str">
            <v xml:space="preserve">FIDENZA </v>
          </cell>
          <cell r="B55">
            <v>2</v>
          </cell>
          <cell r="C55">
            <v>25</v>
          </cell>
          <cell r="D55">
            <v>25</v>
          </cell>
          <cell r="E55">
            <v>35136.288</v>
          </cell>
          <cell r="F55">
            <v>22964.832000000002</v>
          </cell>
          <cell r="G55">
            <v>1415.31</v>
          </cell>
        </row>
        <row r="56">
          <cell r="A56" t="str">
            <v>LUZZARA</v>
          </cell>
          <cell r="H56">
            <v>1</v>
          </cell>
          <cell r="I56">
            <v>8</v>
          </cell>
          <cell r="J56">
            <v>8</v>
          </cell>
          <cell r="K56">
            <v>19791.552</v>
          </cell>
          <cell r="L56">
            <v>10247.424000000001</v>
          </cell>
          <cell r="M56">
            <v>557.67999999999995</v>
          </cell>
        </row>
        <row r="57">
          <cell r="A57" t="str">
            <v>NOCETO</v>
          </cell>
          <cell r="B57">
            <v>1</v>
          </cell>
          <cell r="C57">
            <v>2</v>
          </cell>
          <cell r="D57">
            <v>2</v>
          </cell>
          <cell r="E57">
            <v>4458.4319999999998</v>
          </cell>
          <cell r="F57">
            <v>2453.0880000000002</v>
          </cell>
          <cell r="G57">
            <v>108.26</v>
          </cell>
        </row>
        <row r="58">
          <cell r="A58" t="str">
            <v xml:space="preserve">PARMA </v>
          </cell>
          <cell r="B58">
            <v>6</v>
          </cell>
          <cell r="C58">
            <v>86</v>
          </cell>
          <cell r="D58">
            <v>86</v>
          </cell>
          <cell r="E58">
            <v>119831.712</v>
          </cell>
          <cell r="F58">
            <v>43613.855999999992</v>
          </cell>
          <cell r="G58">
            <v>5189.1900000000005</v>
          </cell>
          <cell r="H58">
            <v>1</v>
          </cell>
          <cell r="I58">
            <v>16</v>
          </cell>
          <cell r="J58">
            <v>16</v>
          </cell>
          <cell r="K58">
            <v>17267.712</v>
          </cell>
          <cell r="L58">
            <v>9345.6</v>
          </cell>
          <cell r="M58">
            <v>1567.82</v>
          </cell>
        </row>
        <row r="59">
          <cell r="A59" t="str">
            <v>POVIGLIO</v>
          </cell>
          <cell r="B59">
            <v>1</v>
          </cell>
          <cell r="C59">
            <v>6</v>
          </cell>
          <cell r="D59">
            <v>6</v>
          </cell>
          <cell r="E59">
            <v>9854.5920000000006</v>
          </cell>
          <cell r="F59">
            <v>2760.384</v>
          </cell>
          <cell r="G59">
            <v>365.63</v>
          </cell>
        </row>
        <row r="60">
          <cell r="A60" t="str">
            <v>REGGIO EMILIA</v>
          </cell>
          <cell r="B60">
            <v>4</v>
          </cell>
          <cell r="C60">
            <v>38</v>
          </cell>
          <cell r="D60">
            <v>38</v>
          </cell>
          <cell r="E60">
            <v>60977.664000000004</v>
          </cell>
          <cell r="F60">
            <v>35341.152000000002</v>
          </cell>
          <cell r="G60">
            <v>2309.4399999999996</v>
          </cell>
        </row>
        <row r="61">
          <cell r="A61" t="str">
            <v>RIO SALICETO</v>
          </cell>
          <cell r="B61">
            <v>1</v>
          </cell>
          <cell r="C61">
            <v>6</v>
          </cell>
          <cell r="D61">
            <v>6</v>
          </cell>
          <cell r="E61">
            <v>6820.7040000000006</v>
          </cell>
          <cell r="F61">
            <v>4642.1760000000004</v>
          </cell>
          <cell r="G61">
            <v>237.89</v>
          </cell>
        </row>
        <row r="62">
          <cell r="A62" t="str">
            <v>RUBIERA</v>
          </cell>
          <cell r="H62">
            <v>1</v>
          </cell>
          <cell r="I62">
            <v>24</v>
          </cell>
          <cell r="J62">
            <v>24</v>
          </cell>
          <cell r="K62">
            <v>15788.256000000001</v>
          </cell>
          <cell r="L62">
            <v>10010.880000000001</v>
          </cell>
          <cell r="M62">
            <v>1230.0999999999999</v>
          </cell>
        </row>
        <row r="63">
          <cell r="A63" t="str">
            <v>SALSOMAGGIORE</v>
          </cell>
          <cell r="B63">
            <v>1</v>
          </cell>
          <cell r="C63">
            <v>9</v>
          </cell>
          <cell r="D63">
            <v>9</v>
          </cell>
          <cell r="E63">
            <v>11443.872000000001</v>
          </cell>
          <cell r="F63">
            <v>5912.5439999999999</v>
          </cell>
          <cell r="G63">
            <v>586.33000000000004</v>
          </cell>
          <cell r="H63">
            <v>1</v>
          </cell>
          <cell r="I63">
            <v>15</v>
          </cell>
          <cell r="J63">
            <v>15</v>
          </cell>
          <cell r="K63">
            <v>9473.4711855779424</v>
          </cell>
          <cell r="L63">
            <v>9979.2000000000007</v>
          </cell>
          <cell r="M63">
            <v>789.08</v>
          </cell>
        </row>
        <row r="64">
          <cell r="A64" t="str">
            <v>SANT'ILARIO D'ENZA</v>
          </cell>
          <cell r="B64">
            <v>1</v>
          </cell>
          <cell r="C64">
            <v>28</v>
          </cell>
          <cell r="D64">
            <v>28</v>
          </cell>
          <cell r="E64">
            <v>40682.400000000001</v>
          </cell>
          <cell r="F64">
            <v>25462.272000000001</v>
          </cell>
          <cell r="G64">
            <v>1710.37</v>
          </cell>
          <cell r="H64">
            <v>2</v>
          </cell>
          <cell r="I64">
            <v>42</v>
          </cell>
          <cell r="J64">
            <v>42</v>
          </cell>
          <cell r="K64">
            <v>49629.888000000006</v>
          </cell>
          <cell r="L64">
            <v>36170.112000000001</v>
          </cell>
          <cell r="M64">
            <v>1803.71</v>
          </cell>
        </row>
        <row r="65">
          <cell r="A65" t="str">
            <v>SCANDIANO</v>
          </cell>
          <cell r="H65">
            <v>1</v>
          </cell>
          <cell r="I65">
            <v>9</v>
          </cell>
          <cell r="J65">
            <v>9</v>
          </cell>
          <cell r="K65">
            <v>21516</v>
          </cell>
          <cell r="L65">
            <v>7735.2000000000007</v>
          </cell>
          <cell r="M65">
            <v>829.5</v>
          </cell>
        </row>
        <row r="66">
          <cell r="A66" t="str">
            <v>Totale complessivo</v>
          </cell>
          <cell r="B66">
            <v>31</v>
          </cell>
          <cell r="C66">
            <v>362</v>
          </cell>
          <cell r="D66">
            <v>342</v>
          </cell>
          <cell r="E66">
            <v>546978.43199999991</v>
          </cell>
          <cell r="F66">
            <v>294101.28000000003</v>
          </cell>
          <cell r="G66">
            <v>21734.32</v>
          </cell>
          <cell r="H66">
            <v>14</v>
          </cell>
          <cell r="I66">
            <v>199</v>
          </cell>
          <cell r="J66">
            <v>183</v>
          </cell>
          <cell r="K66">
            <v>288104.46764793212</v>
          </cell>
          <cell r="L66">
            <v>189373.53600000002</v>
          </cell>
          <cell r="M66">
            <v>11986.869999999999</v>
          </cell>
        </row>
        <row r="77">
          <cell r="A77" t="str">
            <v>Noceto</v>
          </cell>
          <cell r="B77">
            <v>2</v>
          </cell>
          <cell r="C77">
            <v>2</v>
          </cell>
          <cell r="D77">
            <v>108.26</v>
          </cell>
          <cell r="E77">
            <v>4458.4319999999998</v>
          </cell>
          <cell r="F77">
            <v>2453.0880000000002</v>
          </cell>
          <cell r="G77">
            <v>5848.6999999999971</v>
          </cell>
          <cell r="H77">
            <v>29243.5</v>
          </cell>
          <cell r="M77">
            <v>19745.650000000001</v>
          </cell>
          <cell r="N77">
            <v>2694.0400000000009</v>
          </cell>
          <cell r="O77">
            <v>26940.41</v>
          </cell>
          <cell r="P77">
            <v>7166.8</v>
          </cell>
        </row>
        <row r="78">
          <cell r="A78" t="str">
            <v>Parma</v>
          </cell>
          <cell r="B78">
            <v>102</v>
          </cell>
          <cell r="C78">
            <v>102</v>
          </cell>
          <cell r="D78">
            <v>6757.01</v>
          </cell>
          <cell r="E78">
            <v>137099.424</v>
          </cell>
          <cell r="F78">
            <v>52959.455999999991</v>
          </cell>
          <cell r="G78">
            <v>301508.03999999992</v>
          </cell>
          <cell r="H78">
            <v>1080842.95</v>
          </cell>
          <cell r="M78">
            <v>501129.55</v>
          </cell>
          <cell r="N78">
            <v>26981.890000000007</v>
          </cell>
          <cell r="O78">
            <v>200028.13999999996</v>
          </cell>
          <cell r="P78">
            <v>193265.47</v>
          </cell>
        </row>
        <row r="79">
          <cell r="A79" t="str">
            <v>Reggio E</v>
          </cell>
          <cell r="B79">
            <v>104</v>
          </cell>
          <cell r="C79">
            <v>104</v>
          </cell>
          <cell r="D79">
            <v>5771.5199999999995</v>
          </cell>
          <cell r="E79">
            <v>133847.03918557795</v>
          </cell>
          <cell r="F79">
            <v>78046.847999999998</v>
          </cell>
          <cell r="G79">
            <v>438669.61</v>
          </cell>
          <cell r="H79">
            <v>719527.13799999992</v>
          </cell>
          <cell r="M79">
            <v>376947.39999999997</v>
          </cell>
          <cell r="N79">
            <v>53611.38</v>
          </cell>
          <cell r="O79">
            <v>134969.61200000002</v>
          </cell>
          <cell r="P79">
            <v>292224.43</v>
          </cell>
        </row>
        <row r="80">
          <cell r="A80" t="str">
            <v>Unione dei Comuni Bassa Reggiana</v>
          </cell>
          <cell r="B80">
            <v>44</v>
          </cell>
          <cell r="C80">
            <v>38</v>
          </cell>
          <cell r="D80">
            <v>3144.7499999999995</v>
          </cell>
          <cell r="E80">
            <v>87015.456000000006</v>
          </cell>
          <cell r="F80">
            <v>50487.360000000001</v>
          </cell>
          <cell r="G80">
            <v>276796.25100000005</v>
          </cell>
          <cell r="H80">
            <v>708722.87400000007</v>
          </cell>
          <cell r="I80">
            <v>27489</v>
          </cell>
          <cell r="K80">
            <v>36000</v>
          </cell>
          <cell r="M80">
            <v>366500</v>
          </cell>
          <cell r="N80">
            <v>30755.139000000003</v>
          </cell>
          <cell r="O80">
            <v>78746.98599999999</v>
          </cell>
          <cell r="P80">
            <v>283752.37</v>
          </cell>
        </row>
        <row r="81">
          <cell r="A81" t="str">
            <v>Unione dei Comuni Pianura Reggiana</v>
          </cell>
          <cell r="B81">
            <v>11</v>
          </cell>
          <cell r="C81">
            <v>11</v>
          </cell>
          <cell r="D81">
            <v>510.76</v>
          </cell>
          <cell r="E81">
            <v>16157.856</v>
          </cell>
          <cell r="F81">
            <v>12013.056</v>
          </cell>
          <cell r="G81">
            <v>19199.53</v>
          </cell>
          <cell r="H81">
            <v>78234.720000000001</v>
          </cell>
          <cell r="I81">
            <v>28988</v>
          </cell>
          <cell r="M81">
            <v>31850</v>
          </cell>
          <cell r="N81">
            <v>767.98</v>
          </cell>
          <cell r="O81">
            <v>3129.39</v>
          </cell>
          <cell r="P81">
            <v>18472.04</v>
          </cell>
        </row>
        <row r="82">
          <cell r="A82" t="str">
            <v>Unione dei Comuni Terra di Mezzo</v>
          </cell>
          <cell r="B82">
            <v>24</v>
          </cell>
          <cell r="C82">
            <v>22</v>
          </cell>
          <cell r="D82">
            <v>1409.39</v>
          </cell>
          <cell r="E82">
            <v>43074.239999999998</v>
          </cell>
          <cell r="F82">
            <v>33616.703999999998</v>
          </cell>
          <cell r="G82">
            <v>421649.91999999998</v>
          </cell>
          <cell r="H82">
            <v>174852.37</v>
          </cell>
          <cell r="I82">
            <v>555984</v>
          </cell>
          <cell r="M82">
            <v>49500</v>
          </cell>
          <cell r="N82">
            <v>12994</v>
          </cell>
          <cell r="O82">
            <v>9054.56</v>
          </cell>
          <cell r="P82">
            <v>116477.82</v>
          </cell>
        </row>
        <row r="83">
          <cell r="A83" t="str">
            <v>Unione dei Comuni Tresinaro Secchia</v>
          </cell>
          <cell r="B83">
            <v>66</v>
          </cell>
          <cell r="C83">
            <v>50</v>
          </cell>
          <cell r="D83">
            <v>4527.07</v>
          </cell>
          <cell r="E83">
            <v>119549.87646235418</v>
          </cell>
          <cell r="F83">
            <v>78687.840000000011</v>
          </cell>
          <cell r="G83">
            <v>44999.999999999985</v>
          </cell>
          <cell r="H83">
            <v>538756.81200000003</v>
          </cell>
          <cell r="I83">
            <v>189464</v>
          </cell>
          <cell r="M83">
            <v>173000</v>
          </cell>
          <cell r="N83">
            <v>4999.9999999999991</v>
          </cell>
          <cell r="O83">
            <v>59861.868000000002</v>
          </cell>
          <cell r="P83">
            <v>209717.27000000002</v>
          </cell>
        </row>
        <row r="84">
          <cell r="A84" t="str">
            <v>Unione dei Comuni Val d'Enza</v>
          </cell>
          <cell r="B84">
            <v>159</v>
          </cell>
          <cell r="C84">
            <v>147</v>
          </cell>
          <cell r="D84">
            <v>8257.2999999999993</v>
          </cell>
          <cell r="E84">
            <v>216917.18400000001</v>
          </cell>
          <cell r="F84">
            <v>136307.424</v>
          </cell>
          <cell r="G84">
            <v>526048.80999999994</v>
          </cell>
          <cell r="H84">
            <v>1458165.8</v>
          </cell>
          <cell r="I84">
            <v>102194.95999999999</v>
          </cell>
          <cell r="M84">
            <v>574992.59</v>
          </cell>
          <cell r="N84">
            <v>21041.940000000002</v>
          </cell>
          <cell r="O84">
            <v>58326.64</v>
          </cell>
          <cell r="P84">
            <v>326062.39999999997</v>
          </cell>
        </row>
        <row r="85">
          <cell r="A85" t="str">
            <v>Unione dei Comuni Valli Taro e Ceno</v>
          </cell>
          <cell r="B85">
            <v>7</v>
          </cell>
          <cell r="C85">
            <v>7</v>
          </cell>
          <cell r="D85">
            <v>470.29</v>
          </cell>
          <cell r="E85">
            <v>7126.9440000000004</v>
          </cell>
          <cell r="F85">
            <v>2557.6320000000001</v>
          </cell>
          <cell r="G85">
            <v>17074.309999999998</v>
          </cell>
          <cell r="H85">
            <v>85371.55</v>
          </cell>
          <cell r="K85">
            <v>97013.13</v>
          </cell>
          <cell r="M85">
            <v>42955.58</v>
          </cell>
          <cell r="N85">
            <v>3255.3199999999997</v>
          </cell>
          <cell r="O85">
            <v>32553.22</v>
          </cell>
          <cell r="P85">
            <v>15349.06</v>
          </cell>
        </row>
        <row r="86">
          <cell r="A86" t="str">
            <v>Berceto</v>
          </cell>
          <cell r="B86">
            <v>6</v>
          </cell>
          <cell r="C86">
            <v>6</v>
          </cell>
          <cell r="D86">
            <v>662.52</v>
          </cell>
          <cell r="E86">
            <v>18006.912</v>
          </cell>
          <cell r="F86">
            <v>7687.68</v>
          </cell>
          <cell r="G86">
            <v>21366.619999999995</v>
          </cell>
          <cell r="H86">
            <v>106833.1</v>
          </cell>
          <cell r="M86">
            <v>51858.39</v>
          </cell>
          <cell r="N86">
            <v>3469.9399999999951</v>
          </cell>
          <cell r="O86">
            <v>34699.370000000003</v>
          </cell>
          <cell r="P86">
            <v>19046.22</v>
          </cell>
        </row>
        <row r="95">
          <cell r="A95" t="str">
            <v>Noceto</v>
          </cell>
          <cell r="B95">
            <v>1</v>
          </cell>
          <cell r="C95">
            <v>2</v>
          </cell>
          <cell r="D95">
            <v>2</v>
          </cell>
          <cell r="E95">
            <v>4458.4319999999998</v>
          </cell>
          <cell r="F95">
            <v>2453.0880000000002</v>
          </cell>
          <cell r="G95">
            <v>108.26</v>
          </cell>
        </row>
        <row r="96">
          <cell r="A96" t="str">
            <v>Parma</v>
          </cell>
          <cell r="B96">
            <v>6</v>
          </cell>
          <cell r="C96">
            <v>86</v>
          </cell>
          <cell r="D96">
            <v>86</v>
          </cell>
          <cell r="E96">
            <v>119831.712</v>
          </cell>
          <cell r="F96">
            <v>43613.855999999992</v>
          </cell>
          <cell r="G96">
            <v>5189.1900000000005</v>
          </cell>
          <cell r="H96">
            <v>1</v>
          </cell>
          <cell r="I96">
            <v>16</v>
          </cell>
          <cell r="J96">
            <v>16</v>
          </cell>
          <cell r="K96">
            <v>17267.712</v>
          </cell>
          <cell r="L96">
            <v>9345.6</v>
          </cell>
          <cell r="M96">
            <v>1567.82</v>
          </cell>
        </row>
        <row r="97">
          <cell r="A97" t="str">
            <v>Reggio E</v>
          </cell>
          <cell r="B97">
            <v>6</v>
          </cell>
          <cell r="C97">
            <v>53</v>
          </cell>
          <cell r="D97">
            <v>53</v>
          </cell>
          <cell r="E97">
            <v>82276.127999999997</v>
          </cell>
          <cell r="F97">
            <v>44014.080000000002</v>
          </cell>
          <cell r="G97">
            <v>3261.3999999999996</v>
          </cell>
          <cell r="H97">
            <v>4</v>
          </cell>
          <cell r="I97">
            <v>51</v>
          </cell>
          <cell r="J97">
            <v>51</v>
          </cell>
          <cell r="K97">
            <v>51570.911185577948</v>
          </cell>
          <cell r="L97">
            <v>34032.768000000004</v>
          </cell>
          <cell r="M97">
            <v>2510.12</v>
          </cell>
        </row>
        <row r="98">
          <cell r="A98" t="str">
            <v>Unione dei Comuni Bassa Reggiana</v>
          </cell>
          <cell r="B98">
            <v>2</v>
          </cell>
          <cell r="C98">
            <v>36</v>
          </cell>
          <cell r="D98">
            <v>30</v>
          </cell>
          <cell r="E98">
            <v>67223.90400000001</v>
          </cell>
          <cell r="F98">
            <v>40239.936000000002</v>
          </cell>
          <cell r="G98">
            <v>2587.0699999999997</v>
          </cell>
          <cell r="H98">
            <v>1</v>
          </cell>
          <cell r="I98">
            <v>8</v>
          </cell>
          <cell r="J98">
            <v>8</v>
          </cell>
          <cell r="K98">
            <v>19791.552</v>
          </cell>
          <cell r="L98">
            <v>10247.424000000001</v>
          </cell>
          <cell r="M98">
            <v>557.67999999999995</v>
          </cell>
        </row>
        <row r="99">
          <cell r="A99" t="str">
            <v>Unione dei Comuni Pianura Reggiana</v>
          </cell>
          <cell r="B99">
            <v>2</v>
          </cell>
          <cell r="C99">
            <v>11</v>
          </cell>
          <cell r="D99">
            <v>11</v>
          </cell>
          <cell r="E99">
            <v>16157.856</v>
          </cell>
          <cell r="F99">
            <v>12013.056</v>
          </cell>
          <cell r="G99">
            <v>510.76</v>
          </cell>
        </row>
        <row r="100">
          <cell r="A100" t="str">
            <v>Unione dei Comuni Terra di Mezzo</v>
          </cell>
          <cell r="B100">
            <v>3</v>
          </cell>
          <cell r="C100">
            <v>12</v>
          </cell>
          <cell r="D100">
            <v>10</v>
          </cell>
          <cell r="E100">
            <v>24046.176000000003</v>
          </cell>
          <cell r="F100">
            <v>20427.264000000003</v>
          </cell>
          <cell r="G100">
            <v>730.78</v>
          </cell>
          <cell r="H100">
            <v>1</v>
          </cell>
          <cell r="I100">
            <v>12</v>
          </cell>
          <cell r="J100">
            <v>12</v>
          </cell>
          <cell r="K100">
            <v>19028.064000000002</v>
          </cell>
          <cell r="L100">
            <v>13189.44</v>
          </cell>
          <cell r="M100">
            <v>678.61</v>
          </cell>
        </row>
        <row r="101">
          <cell r="A101" t="str">
            <v>Unione dei Comuni Tresinaro Secchia</v>
          </cell>
          <cell r="H101">
            <v>4</v>
          </cell>
          <cell r="I101">
            <v>66</v>
          </cell>
          <cell r="J101">
            <v>50</v>
          </cell>
          <cell r="K101">
            <v>119549.87646235418</v>
          </cell>
          <cell r="L101">
            <v>78687.840000000011</v>
          </cell>
          <cell r="M101">
            <v>4527.07</v>
          </cell>
        </row>
        <row r="102">
          <cell r="A102" t="str">
            <v>Unione dei Comuni Val d'Enza</v>
          </cell>
          <cell r="B102">
            <v>6</v>
          </cell>
          <cell r="C102">
            <v>113</v>
          </cell>
          <cell r="D102">
            <v>101</v>
          </cell>
          <cell r="E102">
            <v>156020.83200000002</v>
          </cell>
          <cell r="F102">
            <v>92436.959999999992</v>
          </cell>
          <cell r="G102">
            <v>6111.73</v>
          </cell>
          <cell r="H102">
            <v>3</v>
          </cell>
          <cell r="I102">
            <v>46</v>
          </cell>
          <cell r="J102">
            <v>46</v>
          </cell>
          <cell r="K102">
            <v>60896.352000000006</v>
          </cell>
          <cell r="L102">
            <v>43870.464</v>
          </cell>
          <cell r="M102">
            <v>2145.5700000000002</v>
          </cell>
        </row>
        <row r="103">
          <cell r="A103" t="str">
            <v>Unione dei Comuni Valli Taro e Ceno</v>
          </cell>
          <cell r="B103">
            <v>1</v>
          </cell>
          <cell r="C103">
            <v>7</v>
          </cell>
          <cell r="D103">
            <v>7</v>
          </cell>
          <cell r="E103">
            <v>7126.9440000000004</v>
          </cell>
          <cell r="F103">
            <v>2557.6320000000001</v>
          </cell>
          <cell r="G103">
            <v>470.29</v>
          </cell>
        </row>
        <row r="104">
          <cell r="A104" t="str">
            <v>Berceto</v>
          </cell>
          <cell r="B104">
            <v>1</v>
          </cell>
          <cell r="C104">
            <v>6</v>
          </cell>
          <cell r="D104">
            <v>6</v>
          </cell>
          <cell r="E104">
            <v>18006.912</v>
          </cell>
          <cell r="F104">
            <v>7687.68</v>
          </cell>
          <cell r="G104">
            <v>662.52</v>
          </cell>
        </row>
      </sheetData>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hh RISC"/>
      <sheetName val="db-th"/>
      <sheetName val="db-ee"/>
      <sheetName val="ANALISI EN"/>
      <sheetName val="ANALISI EE"/>
      <sheetName val="Int-TH"/>
      <sheetName val="analisi multicriterio"/>
    </sheetNames>
    <sheetDataSet>
      <sheetData sheetId="0"/>
      <sheetData sheetId="1">
        <row r="35">
          <cell r="A35" t="str">
            <v>Cappotto th</v>
          </cell>
          <cell r="F35">
            <v>98</v>
          </cell>
          <cell r="G35" t="str">
            <v>€/mq</v>
          </cell>
        </row>
        <row r="36">
          <cell r="A36" t="str">
            <v>Coibentazione copertura (8 cm lana di roccia), intradosso</v>
          </cell>
          <cell r="F36">
            <v>106</v>
          </cell>
          <cell r="G36" t="str">
            <v>€/mq</v>
          </cell>
        </row>
        <row r="37">
          <cell r="A37" t="str">
            <v>Serramenti normali (PVC, doppio vetro 4-12-4, Argon)</v>
          </cell>
          <cell r="F37">
            <v>250</v>
          </cell>
          <cell r="G37" t="str">
            <v>€/mq</v>
          </cell>
        </row>
        <row r="38">
          <cell r="A38" t="str">
            <v>Serramenti antisfondamento (PVC, doppio vetro 4-12-4, Argon)</v>
          </cell>
          <cell r="F38">
            <v>360</v>
          </cell>
          <cell r="G38" t="str">
            <v>€/mq</v>
          </cell>
        </row>
        <row r="39">
          <cell r="A39" t="str">
            <v>Serramenti in edificio vincolato (PVC, doppio vetro 4-12-4, Argon)</v>
          </cell>
          <cell r="F39">
            <v>450</v>
          </cell>
          <cell r="G39" t="str">
            <v>€/mq</v>
          </cell>
        </row>
        <row r="40">
          <cell r="A40" t="str">
            <v>Valvole termostatiche</v>
          </cell>
          <cell r="F40">
            <v>50</v>
          </cell>
          <cell r="G40" t="str">
            <v>€/cad</v>
          </cell>
        </row>
        <row r="41">
          <cell r="A41" t="str">
            <v>Caldaia a biomassa + camino + opere th-ee + sottostaz utenza</v>
          </cell>
          <cell r="F41">
            <v>470</v>
          </cell>
          <cell r="G41" t="str">
            <v>€/kWt</v>
          </cell>
        </row>
        <row r="42">
          <cell r="A42" t="str">
            <v>Integraz imp x allacio TLR (Opere th-ee + sottostaz utenza)</v>
          </cell>
          <cell r="F42">
            <v>153</v>
          </cell>
          <cell r="G42" t="str">
            <v>€/kWt</v>
          </cell>
        </row>
        <row r="43">
          <cell r="A43" t="str">
            <v>Rete TLR e diramaz utenze da CT</v>
          </cell>
          <cell r="F43">
            <v>128</v>
          </cell>
          <cell r="G43" t="str">
            <v>€/ml</v>
          </cell>
        </row>
        <row r="44">
          <cell r="A44" t="str">
            <v>Caldaia a condensazione + integraz imp + ISPSEL + contabilizzatore (0-35 kW)</v>
          </cell>
          <cell r="F44">
            <v>170</v>
          </cell>
          <cell r="G44" t="str">
            <v>€/kWt</v>
          </cell>
        </row>
        <row r="45">
          <cell r="A45" t="str">
            <v>Caldaia a condensazione + integraz imp + ISPSEL + contabilizzatore (35-100 kW)</v>
          </cell>
          <cell r="F45">
            <v>200</v>
          </cell>
          <cell r="G45" t="str">
            <v>€/kWt</v>
          </cell>
        </row>
        <row r="46">
          <cell r="A46" t="str">
            <v>Caldaia a condensazione + integraz imp + ISPSEL + contabilizzatore (100-200 kW)</v>
          </cell>
          <cell r="F46">
            <v>144</v>
          </cell>
          <cell r="G46" t="str">
            <v>€/kWt</v>
          </cell>
        </row>
        <row r="47">
          <cell r="A47" t="str">
            <v>Locale CT (opere edili)</v>
          </cell>
          <cell r="F47">
            <v>58</v>
          </cell>
          <cell r="G47" t="str">
            <v>€/kWt</v>
          </cell>
        </row>
        <row r="48">
          <cell r="A48" t="str">
            <v>Lamapda Fluo T8</v>
          </cell>
          <cell r="F48">
            <v>7</v>
          </cell>
          <cell r="G48" t="str">
            <v>€/cad</v>
          </cell>
        </row>
        <row r="49">
          <cell r="A49" t="str">
            <v>Lamapda Fluo T5</v>
          </cell>
          <cell r="F49">
            <v>3</v>
          </cell>
          <cell r="G49" t="str">
            <v>€/cad</v>
          </cell>
        </row>
        <row r="50">
          <cell r="A50" t="str">
            <v>UTA</v>
          </cell>
          <cell r="F50">
            <v>3</v>
          </cell>
          <cell r="G50" t="str">
            <v>€/ mc/h</v>
          </cell>
        </row>
        <row r="51">
          <cell r="A51" t="str">
            <v>FV</v>
          </cell>
          <cell r="F51">
            <v>1600</v>
          </cell>
          <cell r="G51" t="str">
            <v>€/kWp</v>
          </cell>
        </row>
        <row r="80">
          <cell r="A80" t="str">
            <v>Gas naturale</v>
          </cell>
          <cell r="B80">
            <v>9.94</v>
          </cell>
          <cell r="C80" t="str">
            <v>kWh/mc</v>
          </cell>
          <cell r="D80">
            <v>0.85</v>
          </cell>
          <cell r="E80" t="str">
            <v>€/Smc</v>
          </cell>
          <cell r="F80">
            <v>0.19980000000000001</v>
          </cell>
          <cell r="G80" t="str">
            <v>[t CO2-eq/MWht]</v>
          </cell>
          <cell r="H80" t="str">
            <v>Smc</v>
          </cell>
        </row>
        <row r="81">
          <cell r="A81" t="str">
            <v>GPL  [l]</v>
          </cell>
          <cell r="B81">
            <v>7.2279999999999998</v>
          </cell>
          <cell r="C81" t="str">
            <v>kWh/l</v>
          </cell>
          <cell r="D81">
            <v>1.81</v>
          </cell>
          <cell r="E81" t="str">
            <v>€/l</v>
          </cell>
          <cell r="H81" t="str">
            <v>l</v>
          </cell>
        </row>
        <row r="82">
          <cell r="A82" t="str">
            <v>GPL [Smc]</v>
          </cell>
          <cell r="B82">
            <v>30.98</v>
          </cell>
          <cell r="C82" t="str">
            <v>kWh/Nmc</v>
          </cell>
          <cell r="D82">
            <v>7.75</v>
          </cell>
          <cell r="E82" t="str">
            <v>€/Smc</v>
          </cell>
          <cell r="H82" t="str">
            <v>Smc</v>
          </cell>
        </row>
        <row r="83">
          <cell r="A83" t="str">
            <v>Gasolio</v>
          </cell>
          <cell r="B83">
            <v>11.87</v>
          </cell>
          <cell r="C83" t="str">
            <v>kWh/kg</v>
          </cell>
          <cell r="D83">
            <v>1.42</v>
          </cell>
          <cell r="E83" t="str">
            <v>€/kg</v>
          </cell>
          <cell r="F83">
            <v>0.26419999999999999</v>
          </cell>
          <cell r="G83" t="str">
            <v>[t CO2-eq/MWht]</v>
          </cell>
          <cell r="H83" t="str">
            <v>kg</v>
          </cell>
        </row>
        <row r="84">
          <cell r="A84" t="str">
            <v>Olio combustibile</v>
          </cell>
          <cell r="B84">
            <v>11.75</v>
          </cell>
          <cell r="C84" t="str">
            <v>kWh/kg</v>
          </cell>
          <cell r="D84">
            <v>0.97</v>
          </cell>
          <cell r="E84" t="str">
            <v>€/kg</v>
          </cell>
          <cell r="H84" t="str">
            <v>kg</v>
          </cell>
        </row>
        <row r="85">
          <cell r="A85" t="str">
            <v>Legno</v>
          </cell>
          <cell r="B85">
            <v>2.92</v>
          </cell>
          <cell r="C85" t="str">
            <v>kWh/kg</v>
          </cell>
          <cell r="D85">
            <v>0.23</v>
          </cell>
          <cell r="E85" t="str">
            <v>€/kg</v>
          </cell>
          <cell r="H85" t="str">
            <v>kg</v>
          </cell>
        </row>
        <row r="86">
          <cell r="A86" t="str">
            <v>Cippato</v>
          </cell>
          <cell r="B86">
            <v>2.92</v>
          </cell>
          <cell r="C86" t="str">
            <v>kWh/kg</v>
          </cell>
          <cell r="D86">
            <v>0.23</v>
          </cell>
          <cell r="E86" t="str">
            <v>€/kg</v>
          </cell>
          <cell r="H86" t="str">
            <v>kg</v>
          </cell>
        </row>
        <row r="87">
          <cell r="A87" t="str">
            <v>Pellet</v>
          </cell>
          <cell r="B87">
            <v>2.92</v>
          </cell>
          <cell r="C87" t="str">
            <v>kWh/kg</v>
          </cell>
          <cell r="D87">
            <v>0.23</v>
          </cell>
          <cell r="E87" t="str">
            <v>€/kg</v>
          </cell>
          <cell r="H87" t="str">
            <v>kg</v>
          </cell>
        </row>
        <row r="88">
          <cell r="A88" t="str">
            <v>Biomassa (legnosa)</v>
          </cell>
          <cell r="B88">
            <v>2.92</v>
          </cell>
          <cell r="C88" t="str">
            <v>kWh/kg</v>
          </cell>
          <cell r="D88">
            <v>0.23</v>
          </cell>
          <cell r="E88" t="str">
            <v>€/kg</v>
          </cell>
          <cell r="H88" t="str">
            <v>kg</v>
          </cell>
        </row>
        <row r="89">
          <cell r="A89" t="str">
            <v xml:space="preserve">Teleriscaldamento a biomassa </v>
          </cell>
          <cell r="B89">
            <v>1</v>
          </cell>
          <cell r="C89" t="str">
            <v>kWh</v>
          </cell>
          <cell r="D89">
            <v>0.1</v>
          </cell>
          <cell r="E89" t="str">
            <v>€/kWh</v>
          </cell>
          <cell r="H89" t="str">
            <v>kWh</v>
          </cell>
        </row>
        <row r="90">
          <cell r="A90" t="str">
            <v>Teleriscaldamento a gas metano</v>
          </cell>
          <cell r="B90">
            <v>1</v>
          </cell>
          <cell r="C90" t="str">
            <v>kWh</v>
          </cell>
          <cell r="D90">
            <v>7.5999999999999998E-2</v>
          </cell>
          <cell r="E90" t="str">
            <v>€/kWh</v>
          </cell>
          <cell r="H90" t="str">
            <v>kWh</v>
          </cell>
        </row>
        <row r="91">
          <cell r="A91" t="str">
            <v>Teleriscaldamento a olio combustibile</v>
          </cell>
          <cell r="B91">
            <v>1</v>
          </cell>
          <cell r="C91" t="str">
            <v>kWh</v>
          </cell>
          <cell r="D91">
            <v>0.1</v>
          </cell>
          <cell r="E91" t="str">
            <v>€/kWh</v>
          </cell>
          <cell r="H91" t="str">
            <v>kWh</v>
          </cell>
        </row>
        <row r="92">
          <cell r="A92" t="str">
            <v>Carbone</v>
          </cell>
          <cell r="B92">
            <v>8.2200000000000006</v>
          </cell>
          <cell r="C92" t="str">
            <v>kWh/kg</v>
          </cell>
          <cell r="D92">
            <v>0.12</v>
          </cell>
          <cell r="E92" t="str">
            <v>€/kg</v>
          </cell>
          <cell r="H92" t="str">
            <v>kg</v>
          </cell>
        </row>
        <row r="93">
          <cell r="A93" t="str">
            <v>Energia elettrica</v>
          </cell>
          <cell r="D93">
            <v>0.21</v>
          </cell>
          <cell r="E93" t="str">
            <v>€/kWh</v>
          </cell>
          <cell r="F93">
            <v>0.61699999999999999</v>
          </cell>
          <cell r="G93" t="str">
            <v>[t CO2-eq/MWhe]</v>
          </cell>
          <cell r="H93" t="str">
            <v>kWh</v>
          </cell>
        </row>
      </sheetData>
      <sheetData sheetId="2"/>
      <sheetData sheetId="3"/>
      <sheetData sheetId="4"/>
      <sheetData sheetId="5"/>
      <sheetData sheetId="6"/>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X_Cop"/>
      <sheetName val="D_1-2"/>
      <sheetName val="D_2-2"/>
      <sheetName val="1_pef"/>
      <sheetName val="Scenario"/>
      <sheetName val="Analisi_dettaglio"/>
      <sheetName val="PEF"/>
      <sheetName val="QE"/>
      <sheetName val="EPU_CONSIP2"/>
      <sheetName val="CONSIP2"/>
      <sheetName val="EPU_CONSIP3"/>
      <sheetName val="CONSIP3"/>
      <sheetName val="parametri_calcolo"/>
    </sheetNames>
    <sheetDataSet>
      <sheetData sheetId="0"/>
      <sheetData sheetId="1"/>
      <sheetData sheetId="2"/>
      <sheetData sheetId="3"/>
      <sheetData sheetId="4"/>
      <sheetData sheetId="5"/>
      <sheetData sheetId="6"/>
      <sheetData sheetId="7"/>
      <sheetData sheetId="8">
        <row r="5">
          <cell r="B5" t="str">
            <v>C.1</v>
          </cell>
          <cell r="C5" t="str">
            <v>Vapori di mercurio</v>
          </cell>
          <cell r="D5" t="str">
            <v>50 W</v>
          </cell>
          <cell r="E5">
            <v>90.23</v>
          </cell>
          <cell r="F5">
            <v>0.435</v>
          </cell>
          <cell r="G5">
            <v>50.979950000000002</v>
          </cell>
          <cell r="H5">
            <v>48.838792099999999</v>
          </cell>
          <cell r="I5">
            <v>49.195651749999996</v>
          </cell>
          <cell r="J5">
            <v>49.705451249999996</v>
          </cell>
          <cell r="K5">
            <v>49.705451249999996</v>
          </cell>
          <cell r="L5">
            <v>49.348591599999999</v>
          </cell>
          <cell r="M5">
            <v>49.348591599999999</v>
          </cell>
          <cell r="N5">
            <v>50.0623109</v>
          </cell>
          <cell r="O5">
            <v>50.928970049999997</v>
          </cell>
          <cell r="P5">
            <v>51.642689349999998</v>
          </cell>
          <cell r="Q5">
            <v>51.999549000000002</v>
          </cell>
          <cell r="R5">
            <v>51.999549000000002</v>
          </cell>
          <cell r="S5">
            <v>52.356408649999999</v>
          </cell>
          <cell r="T5">
            <v>52.356408649999999</v>
          </cell>
          <cell r="U5">
            <v>52.866208149999999</v>
          </cell>
          <cell r="V5">
            <v>53.57992745</v>
          </cell>
          <cell r="W5">
            <v>53.57992745</v>
          </cell>
          <cell r="X5">
            <v>54.089726949999999</v>
          </cell>
          <cell r="Y5">
            <v>54.446586600000003</v>
          </cell>
          <cell r="Z5">
            <v>54.80344625</v>
          </cell>
          <cell r="AA5">
            <v>55.874025200000005</v>
          </cell>
          <cell r="AB5">
            <v>56.740684350000002</v>
          </cell>
          <cell r="AC5">
            <v>57.8112633</v>
          </cell>
          <cell r="AD5">
            <v>58.881842250000005</v>
          </cell>
          <cell r="AE5">
            <v>59.595561550000006</v>
          </cell>
          <cell r="AF5">
            <v>60.666140499999997</v>
          </cell>
          <cell r="AG5">
            <v>61.889659299999998</v>
          </cell>
          <cell r="AH5">
            <v>62.960238249999996</v>
          </cell>
          <cell r="AI5">
            <v>63.8268974</v>
          </cell>
          <cell r="AJ5">
            <v>64.540616700000001</v>
          </cell>
          <cell r="AK5">
            <v>65.254336000000009</v>
          </cell>
          <cell r="AL5">
            <v>66.324914949999993</v>
          </cell>
          <cell r="AM5">
            <v>67.548433750000001</v>
          </cell>
          <cell r="AN5">
            <v>68.619012700000013</v>
          </cell>
          <cell r="AO5">
            <v>68.619012700000013</v>
          </cell>
          <cell r="AP5">
            <v>68.262153049999995</v>
          </cell>
          <cell r="AQ5">
            <v>68.262153049999995</v>
          </cell>
          <cell r="AR5">
            <v>68.619012700000013</v>
          </cell>
          <cell r="AS5">
            <v>68.262153049999995</v>
          </cell>
          <cell r="AT5">
            <v>67.905293400000005</v>
          </cell>
          <cell r="AU5">
            <v>67.548433750000001</v>
          </cell>
          <cell r="AV5">
            <v>67.191574099999997</v>
          </cell>
          <cell r="AW5">
            <v>66.834714450000007</v>
          </cell>
          <cell r="AX5">
            <v>67.344513950000007</v>
          </cell>
          <cell r="AY5">
            <v>67.701373599999997</v>
          </cell>
          <cell r="AZ5">
            <v>68.058233250000001</v>
          </cell>
          <cell r="BA5">
            <v>68.415092899999991</v>
          </cell>
          <cell r="BB5">
            <v>68.771952550000009</v>
          </cell>
          <cell r="BC5">
            <v>69.128812199999999</v>
          </cell>
        </row>
        <row r="6">
          <cell r="B6" t="str">
            <v>C.2</v>
          </cell>
          <cell r="C6" t="str">
            <v>Vapori di mercurio</v>
          </cell>
          <cell r="D6" t="str">
            <v>80 W</v>
          </cell>
          <cell r="E6">
            <v>112.33</v>
          </cell>
          <cell r="F6">
            <v>0.435</v>
          </cell>
          <cell r="G6">
            <v>63.466450000000002</v>
          </cell>
          <cell r="H6">
            <v>60.800859099999997</v>
          </cell>
          <cell r="I6">
            <v>61.245124249999989</v>
          </cell>
          <cell r="J6">
            <v>61.879788749999996</v>
          </cell>
          <cell r="K6">
            <v>61.879788749999996</v>
          </cell>
          <cell r="L6">
            <v>61.435523600000003</v>
          </cell>
          <cell r="M6">
            <v>61.435523600000003</v>
          </cell>
          <cell r="N6">
            <v>62.324053900000003</v>
          </cell>
          <cell r="O6">
            <v>63.402983549999995</v>
          </cell>
          <cell r="P6">
            <v>64.291513850000001</v>
          </cell>
          <cell r="Q6">
            <v>64.735779000000008</v>
          </cell>
          <cell r="R6">
            <v>64.735779000000008</v>
          </cell>
          <cell r="S6">
            <v>65.180044150000001</v>
          </cell>
          <cell r="T6">
            <v>65.180044150000001</v>
          </cell>
          <cell r="U6">
            <v>65.81470865</v>
          </cell>
          <cell r="V6">
            <v>66.703238949999999</v>
          </cell>
          <cell r="W6">
            <v>66.703238949999999</v>
          </cell>
          <cell r="X6">
            <v>67.337903449999999</v>
          </cell>
          <cell r="Y6">
            <v>67.782168600000006</v>
          </cell>
          <cell r="Z6">
            <v>68.226433749999998</v>
          </cell>
          <cell r="AA6">
            <v>69.559229200000004</v>
          </cell>
          <cell r="AB6">
            <v>70.638158849999996</v>
          </cell>
          <cell r="AC6">
            <v>71.970954300000002</v>
          </cell>
          <cell r="AD6">
            <v>73.303749750000009</v>
          </cell>
          <cell r="AE6">
            <v>74.192280050000008</v>
          </cell>
          <cell r="AF6">
            <v>75.5250755</v>
          </cell>
          <cell r="AG6">
            <v>77.048270299999999</v>
          </cell>
          <cell r="AH6">
            <v>78.381065749999991</v>
          </cell>
          <cell r="AI6">
            <v>79.459995399999997</v>
          </cell>
          <cell r="AJ6">
            <v>80.348525699999996</v>
          </cell>
          <cell r="AK6">
            <v>81.23705600000001</v>
          </cell>
          <cell r="AL6">
            <v>82.569851450000002</v>
          </cell>
          <cell r="AM6">
            <v>84.09304625</v>
          </cell>
          <cell r="AN6">
            <v>85.425841700000007</v>
          </cell>
          <cell r="AO6">
            <v>85.425841700000007</v>
          </cell>
          <cell r="AP6">
            <v>84.98157655</v>
          </cell>
          <cell r="AQ6">
            <v>84.98157655</v>
          </cell>
          <cell r="AR6">
            <v>85.425841700000007</v>
          </cell>
          <cell r="AS6">
            <v>84.98157655</v>
          </cell>
          <cell r="AT6">
            <v>84.537311400000007</v>
          </cell>
          <cell r="AU6">
            <v>84.09304625</v>
          </cell>
          <cell r="AV6">
            <v>83.648781099999994</v>
          </cell>
          <cell r="AW6">
            <v>83.204515950000001</v>
          </cell>
          <cell r="AX6">
            <v>83.839180450000001</v>
          </cell>
          <cell r="AY6">
            <v>84.283445599999993</v>
          </cell>
          <cell r="AZ6">
            <v>84.72771075</v>
          </cell>
          <cell r="BA6">
            <v>85.171975899999993</v>
          </cell>
          <cell r="BB6">
            <v>85.616241049999999</v>
          </cell>
          <cell r="BC6">
            <v>86.060506199999992</v>
          </cell>
        </row>
        <row r="7">
          <cell r="B7" t="str">
            <v>C.3</v>
          </cell>
          <cell r="C7" t="str">
            <v>Vapori di mercurio</v>
          </cell>
          <cell r="D7" t="str">
            <v>125 W</v>
          </cell>
          <cell r="E7">
            <v>144.46</v>
          </cell>
          <cell r="F7">
            <v>0.435</v>
          </cell>
          <cell r="G7">
            <v>81.619900000000001</v>
          </cell>
          <cell r="H7">
            <v>78.191864199999998</v>
          </cell>
          <cell r="I7">
            <v>78.763203499999989</v>
          </cell>
          <cell r="J7">
            <v>79.579402499999986</v>
          </cell>
          <cell r="K7">
            <v>79.579402499999986</v>
          </cell>
          <cell r="L7">
            <v>79.008063199999995</v>
          </cell>
          <cell r="M7">
            <v>79.008063199999995</v>
          </cell>
          <cell r="N7">
            <v>80.150741800000006</v>
          </cell>
          <cell r="O7">
            <v>81.538280099999994</v>
          </cell>
          <cell r="P7">
            <v>82.680958699999991</v>
          </cell>
          <cell r="Q7">
            <v>83.252297999999996</v>
          </cell>
          <cell r="R7">
            <v>83.252297999999996</v>
          </cell>
          <cell r="S7">
            <v>83.823637299999987</v>
          </cell>
          <cell r="T7">
            <v>83.823637299999987</v>
          </cell>
          <cell r="U7">
            <v>84.639836299999999</v>
          </cell>
          <cell r="V7">
            <v>85.782514899999995</v>
          </cell>
          <cell r="W7">
            <v>85.782514899999995</v>
          </cell>
          <cell r="X7">
            <v>86.598713899999993</v>
          </cell>
          <cell r="Y7">
            <v>87.170053200000012</v>
          </cell>
          <cell r="Z7">
            <v>87.741392500000003</v>
          </cell>
          <cell r="AA7">
            <v>89.455410400000005</v>
          </cell>
          <cell r="AB7">
            <v>90.842948699999994</v>
          </cell>
          <cell r="AC7">
            <v>92.556966599999996</v>
          </cell>
          <cell r="AD7">
            <v>94.270984499999997</v>
          </cell>
          <cell r="AE7">
            <v>95.413663100000008</v>
          </cell>
          <cell r="AF7">
            <v>97.127680999999995</v>
          </cell>
          <cell r="AG7">
            <v>99.086558600000004</v>
          </cell>
          <cell r="AH7">
            <v>100.80057649999999</v>
          </cell>
          <cell r="AI7">
            <v>102.18811480000001</v>
          </cell>
          <cell r="AJ7">
            <v>103.3307934</v>
          </cell>
          <cell r="AK7">
            <v>104.473472</v>
          </cell>
          <cell r="AL7">
            <v>106.1874899</v>
          </cell>
          <cell r="AM7">
            <v>108.1463675</v>
          </cell>
          <cell r="AN7">
            <v>109.86038540000001</v>
          </cell>
          <cell r="AO7">
            <v>109.86038540000001</v>
          </cell>
          <cell r="AP7">
            <v>109.28904609999999</v>
          </cell>
          <cell r="AQ7">
            <v>109.28904609999999</v>
          </cell>
          <cell r="AR7">
            <v>109.86038540000001</v>
          </cell>
          <cell r="AS7">
            <v>109.28904609999999</v>
          </cell>
          <cell r="AT7">
            <v>108.7177068</v>
          </cell>
          <cell r="AU7">
            <v>108.1463675</v>
          </cell>
          <cell r="AV7">
            <v>107.57502819999999</v>
          </cell>
          <cell r="AW7">
            <v>107.0036889</v>
          </cell>
          <cell r="AX7">
            <v>107.8198879</v>
          </cell>
          <cell r="AY7">
            <v>108.39122719999999</v>
          </cell>
          <cell r="AZ7">
            <v>108.96256649999999</v>
          </cell>
          <cell r="BA7">
            <v>109.53390579999999</v>
          </cell>
          <cell r="BB7">
            <v>110.1052451</v>
          </cell>
          <cell r="BC7">
            <v>110.6765844</v>
          </cell>
        </row>
        <row r="8">
          <cell r="B8" t="str">
            <v>C.4</v>
          </cell>
          <cell r="C8" t="str">
            <v>Vapori di mercurio</v>
          </cell>
          <cell r="D8" t="str">
            <v>250 W</v>
          </cell>
          <cell r="E8">
            <v>232.41</v>
          </cell>
          <cell r="F8">
            <v>0.435</v>
          </cell>
          <cell r="G8">
            <v>131.31164999999999</v>
          </cell>
          <cell r="H8">
            <v>125.79656069999999</v>
          </cell>
          <cell r="I8">
            <v>126.71574224999996</v>
          </cell>
          <cell r="J8">
            <v>128.02885874999996</v>
          </cell>
          <cell r="K8">
            <v>128.02885874999996</v>
          </cell>
          <cell r="L8">
            <v>127.10967719999998</v>
          </cell>
          <cell r="M8">
            <v>127.10967719999998</v>
          </cell>
          <cell r="N8">
            <v>128.94804029999997</v>
          </cell>
          <cell r="O8">
            <v>131.18033834999997</v>
          </cell>
          <cell r="P8">
            <v>133.01870144999998</v>
          </cell>
          <cell r="Q8">
            <v>133.937883</v>
          </cell>
          <cell r="R8">
            <v>133.937883</v>
          </cell>
          <cell r="S8">
            <v>134.85706454999996</v>
          </cell>
          <cell r="T8">
            <v>134.85706454999996</v>
          </cell>
          <cell r="U8">
            <v>136.17018104999997</v>
          </cell>
          <cell r="V8">
            <v>138.00854414999998</v>
          </cell>
          <cell r="W8">
            <v>138.00854414999998</v>
          </cell>
          <cell r="X8">
            <v>139.32166064999998</v>
          </cell>
          <cell r="Y8">
            <v>140.2408422</v>
          </cell>
          <cell r="Z8">
            <v>141.16002374999997</v>
          </cell>
          <cell r="AA8">
            <v>143.91756839999999</v>
          </cell>
          <cell r="AB8">
            <v>146.14986644999999</v>
          </cell>
          <cell r="AC8">
            <v>148.90741109999996</v>
          </cell>
          <cell r="AD8">
            <v>151.66495574999999</v>
          </cell>
          <cell r="AE8">
            <v>153.50331885</v>
          </cell>
          <cell r="AF8">
            <v>156.26086349999997</v>
          </cell>
          <cell r="AG8">
            <v>159.41234309999999</v>
          </cell>
          <cell r="AH8">
            <v>162.16988774999996</v>
          </cell>
          <cell r="AI8">
            <v>164.40218579999998</v>
          </cell>
          <cell r="AJ8">
            <v>166.24054889999999</v>
          </cell>
          <cell r="AK8">
            <v>168.07891199999997</v>
          </cell>
          <cell r="AL8">
            <v>170.83645664999997</v>
          </cell>
          <cell r="AM8">
            <v>173.98793624999996</v>
          </cell>
          <cell r="AN8">
            <v>176.74548089999999</v>
          </cell>
          <cell r="AO8">
            <v>176.74548089999999</v>
          </cell>
          <cell r="AP8">
            <v>175.82629934999997</v>
          </cell>
          <cell r="AQ8">
            <v>175.82629934999997</v>
          </cell>
          <cell r="AR8">
            <v>176.74548089999999</v>
          </cell>
          <cell r="AS8">
            <v>175.82629934999997</v>
          </cell>
          <cell r="AT8">
            <v>174.90711779999998</v>
          </cell>
          <cell r="AU8">
            <v>173.98793624999996</v>
          </cell>
          <cell r="AV8">
            <v>173.06875469999997</v>
          </cell>
          <cell r="AW8">
            <v>172.14957314999998</v>
          </cell>
          <cell r="AX8">
            <v>173.46268964999999</v>
          </cell>
          <cell r="AY8">
            <v>174.38187119999995</v>
          </cell>
          <cell r="AZ8">
            <v>175.30105274999997</v>
          </cell>
          <cell r="BA8">
            <v>176.22023429999996</v>
          </cell>
          <cell r="BB8">
            <v>177.13941584999998</v>
          </cell>
          <cell r="BC8">
            <v>178.05859739999997</v>
          </cell>
        </row>
        <row r="9">
          <cell r="B9" t="str">
            <v>C.5</v>
          </cell>
          <cell r="C9" t="str">
            <v>Vapori di mercurio</v>
          </cell>
          <cell r="D9" t="str">
            <v>400 W</v>
          </cell>
          <cell r="E9">
            <v>341.34</v>
          </cell>
          <cell r="F9">
            <v>0.435</v>
          </cell>
          <cell r="G9">
            <v>192.85709999999997</v>
          </cell>
          <cell r="H9">
            <v>184.75710179999996</v>
          </cell>
          <cell r="I9">
            <v>186.10710149999994</v>
          </cell>
          <cell r="J9">
            <v>188.03567249999995</v>
          </cell>
          <cell r="K9">
            <v>188.03567249999995</v>
          </cell>
          <cell r="L9">
            <v>186.68567279999996</v>
          </cell>
          <cell r="M9">
            <v>186.68567279999996</v>
          </cell>
          <cell r="N9">
            <v>189.38567219999996</v>
          </cell>
          <cell r="O9">
            <v>192.66424289999995</v>
          </cell>
          <cell r="P9">
            <v>195.36424229999994</v>
          </cell>
          <cell r="Q9">
            <v>196.71424199999998</v>
          </cell>
          <cell r="R9">
            <v>196.71424199999998</v>
          </cell>
          <cell r="S9">
            <v>198.06424169999997</v>
          </cell>
          <cell r="T9">
            <v>198.06424169999997</v>
          </cell>
          <cell r="U9">
            <v>199.99281269999994</v>
          </cell>
          <cell r="V9">
            <v>202.69281209999997</v>
          </cell>
          <cell r="W9">
            <v>202.69281209999997</v>
          </cell>
          <cell r="X9">
            <v>204.62138309999997</v>
          </cell>
          <cell r="Y9">
            <v>205.97138279999999</v>
          </cell>
          <cell r="Z9">
            <v>207.32138249999997</v>
          </cell>
          <cell r="AA9">
            <v>211.37138159999998</v>
          </cell>
          <cell r="AB9">
            <v>214.64995229999997</v>
          </cell>
          <cell r="AC9">
            <v>218.69995139999995</v>
          </cell>
          <cell r="AD9">
            <v>222.74995049999998</v>
          </cell>
          <cell r="AE9">
            <v>225.44994989999998</v>
          </cell>
          <cell r="AF9">
            <v>229.49994899999996</v>
          </cell>
          <cell r="AG9">
            <v>234.12851939999996</v>
          </cell>
          <cell r="AH9">
            <v>238.17851849999994</v>
          </cell>
          <cell r="AI9">
            <v>241.45708919999996</v>
          </cell>
          <cell r="AJ9">
            <v>244.15708859999998</v>
          </cell>
          <cell r="AK9">
            <v>246.85708799999998</v>
          </cell>
          <cell r="AL9">
            <v>250.90708709999996</v>
          </cell>
          <cell r="AM9">
            <v>255.53565749999996</v>
          </cell>
          <cell r="AN9">
            <v>259.58565659999999</v>
          </cell>
          <cell r="AO9">
            <v>259.58565659999999</v>
          </cell>
          <cell r="AP9">
            <v>258.23565689999998</v>
          </cell>
          <cell r="AQ9">
            <v>258.23565689999998</v>
          </cell>
          <cell r="AR9">
            <v>259.58565659999999</v>
          </cell>
          <cell r="AS9">
            <v>258.23565689999998</v>
          </cell>
          <cell r="AT9">
            <v>256.88565719999997</v>
          </cell>
          <cell r="AU9">
            <v>255.53565749999996</v>
          </cell>
          <cell r="AV9">
            <v>254.18565779999994</v>
          </cell>
          <cell r="AW9">
            <v>252.83565809999996</v>
          </cell>
          <cell r="AX9">
            <v>254.76422909999997</v>
          </cell>
          <cell r="AY9">
            <v>256.11422879999992</v>
          </cell>
          <cell r="AZ9">
            <v>257.46422849999993</v>
          </cell>
          <cell r="BA9">
            <v>258.81422819999995</v>
          </cell>
          <cell r="BB9">
            <v>260.16422789999996</v>
          </cell>
          <cell r="BC9">
            <v>261.51422759999991</v>
          </cell>
        </row>
        <row r="10">
          <cell r="B10" t="str">
            <v>C.6</v>
          </cell>
          <cell r="C10" t="str">
            <v>Vapori di mercurio</v>
          </cell>
          <cell r="D10" t="str">
            <v>700 W</v>
          </cell>
          <cell r="E10">
            <v>558.20000000000005</v>
          </cell>
          <cell r="F10">
            <v>0.435</v>
          </cell>
          <cell r="G10">
            <v>315.38300000000004</v>
          </cell>
          <cell r="H10">
            <v>302.13691400000005</v>
          </cell>
          <cell r="I10">
            <v>304.34459499999997</v>
          </cell>
          <cell r="J10">
            <v>307.498425</v>
          </cell>
          <cell r="K10">
            <v>307.498425</v>
          </cell>
          <cell r="L10">
            <v>305.29074400000002</v>
          </cell>
          <cell r="M10">
            <v>305.29074400000002</v>
          </cell>
          <cell r="N10">
            <v>309.70610600000003</v>
          </cell>
          <cell r="O10">
            <v>315.06761699999998</v>
          </cell>
          <cell r="P10">
            <v>319.482979</v>
          </cell>
          <cell r="Q10">
            <v>321.69066000000004</v>
          </cell>
          <cell r="R10">
            <v>321.69066000000004</v>
          </cell>
          <cell r="S10">
            <v>323.89834100000002</v>
          </cell>
          <cell r="T10">
            <v>323.89834100000002</v>
          </cell>
          <cell r="U10">
            <v>327.05217099999999</v>
          </cell>
          <cell r="V10">
            <v>331.467533</v>
          </cell>
          <cell r="W10">
            <v>331.467533</v>
          </cell>
          <cell r="X10">
            <v>334.62136300000003</v>
          </cell>
          <cell r="Y10">
            <v>336.82904400000007</v>
          </cell>
          <cell r="Z10">
            <v>339.03672500000005</v>
          </cell>
          <cell r="AA10">
            <v>345.65976800000004</v>
          </cell>
          <cell r="AB10">
            <v>351.02127900000005</v>
          </cell>
          <cell r="AC10">
            <v>357.64432199999999</v>
          </cell>
          <cell r="AD10">
            <v>364.26736500000004</v>
          </cell>
          <cell r="AE10">
            <v>368.68272700000006</v>
          </cell>
          <cell r="AF10">
            <v>375.30577000000005</v>
          </cell>
          <cell r="AG10">
            <v>382.87496200000004</v>
          </cell>
          <cell r="AH10">
            <v>389.49800500000003</v>
          </cell>
          <cell r="AI10">
            <v>394.85951600000004</v>
          </cell>
          <cell r="AJ10">
            <v>399.27487800000006</v>
          </cell>
          <cell r="AK10">
            <v>403.69024000000007</v>
          </cell>
          <cell r="AL10">
            <v>410.31328300000001</v>
          </cell>
          <cell r="AM10">
            <v>417.88247500000006</v>
          </cell>
          <cell r="AN10">
            <v>424.50551800000005</v>
          </cell>
          <cell r="AO10">
            <v>424.50551800000005</v>
          </cell>
          <cell r="AP10">
            <v>422.29783700000002</v>
          </cell>
          <cell r="AQ10">
            <v>422.29783700000002</v>
          </cell>
          <cell r="AR10">
            <v>424.50551800000005</v>
          </cell>
          <cell r="AS10">
            <v>422.29783700000002</v>
          </cell>
          <cell r="AT10">
            <v>420.09015600000009</v>
          </cell>
          <cell r="AU10">
            <v>417.88247500000006</v>
          </cell>
          <cell r="AV10">
            <v>415.67479400000002</v>
          </cell>
          <cell r="AW10">
            <v>413.46711300000004</v>
          </cell>
          <cell r="AX10">
            <v>416.62094300000001</v>
          </cell>
          <cell r="AY10">
            <v>418.82862399999999</v>
          </cell>
          <cell r="AZ10">
            <v>421.03630500000003</v>
          </cell>
          <cell r="BA10">
            <v>423.24398600000001</v>
          </cell>
          <cell r="BB10">
            <v>425.45166700000004</v>
          </cell>
          <cell r="BC10">
            <v>427.65934800000002</v>
          </cell>
        </row>
        <row r="11">
          <cell r="B11" t="str">
            <v>C.7</v>
          </cell>
          <cell r="C11" t="str">
            <v>Vapori di mercurio</v>
          </cell>
          <cell r="D11" t="str">
            <v>1000 W</v>
          </cell>
          <cell r="E11">
            <v>774.72</v>
          </cell>
          <cell r="F11">
            <v>0.435</v>
          </cell>
          <cell r="G11">
            <v>437.71680000000003</v>
          </cell>
          <cell r="H11">
            <v>419.33269440000004</v>
          </cell>
          <cell r="I11">
            <v>422.39671199999998</v>
          </cell>
          <cell r="J11">
            <v>426.77387999999996</v>
          </cell>
          <cell r="K11">
            <v>426.77387999999996</v>
          </cell>
          <cell r="L11">
            <v>423.70986240000002</v>
          </cell>
          <cell r="M11">
            <v>423.70986240000002</v>
          </cell>
          <cell r="N11">
            <v>429.83789760000002</v>
          </cell>
          <cell r="O11">
            <v>437.2790832</v>
          </cell>
          <cell r="P11">
            <v>443.4071184</v>
          </cell>
          <cell r="Q11">
            <v>446.47113600000006</v>
          </cell>
          <cell r="R11">
            <v>446.47113600000006</v>
          </cell>
          <cell r="S11">
            <v>449.5351536</v>
          </cell>
          <cell r="T11">
            <v>449.5351536</v>
          </cell>
          <cell r="U11">
            <v>453.91232159999998</v>
          </cell>
          <cell r="V11">
            <v>460.04035679999998</v>
          </cell>
          <cell r="W11">
            <v>460.04035679999998</v>
          </cell>
          <cell r="X11">
            <v>464.41752480000002</v>
          </cell>
          <cell r="Y11">
            <v>467.48154240000008</v>
          </cell>
          <cell r="Z11">
            <v>470.54556000000002</v>
          </cell>
          <cell r="AA11">
            <v>479.73761280000008</v>
          </cell>
          <cell r="AB11">
            <v>487.17879840000006</v>
          </cell>
          <cell r="AC11">
            <v>496.3708512</v>
          </cell>
          <cell r="AD11">
            <v>505.56290400000006</v>
          </cell>
          <cell r="AE11">
            <v>511.69093920000006</v>
          </cell>
          <cell r="AF11">
            <v>520.88299200000006</v>
          </cell>
          <cell r="AG11">
            <v>531.38819520000004</v>
          </cell>
          <cell r="AH11">
            <v>540.58024799999998</v>
          </cell>
          <cell r="AI11">
            <v>548.02143360000002</v>
          </cell>
          <cell r="AJ11">
            <v>554.14946880000002</v>
          </cell>
          <cell r="AK11">
            <v>560.27750400000002</v>
          </cell>
          <cell r="AL11">
            <v>569.46955679999996</v>
          </cell>
          <cell r="AM11">
            <v>579.97476000000006</v>
          </cell>
          <cell r="AN11">
            <v>589.16681280000012</v>
          </cell>
          <cell r="AO11">
            <v>589.16681280000012</v>
          </cell>
          <cell r="AP11">
            <v>586.10279520000006</v>
          </cell>
          <cell r="AQ11">
            <v>586.10279520000006</v>
          </cell>
          <cell r="AR11">
            <v>589.16681280000012</v>
          </cell>
          <cell r="AS11">
            <v>586.10279520000006</v>
          </cell>
          <cell r="AT11">
            <v>583.03877760000012</v>
          </cell>
          <cell r="AU11">
            <v>579.97476000000006</v>
          </cell>
          <cell r="AV11">
            <v>576.9107424</v>
          </cell>
          <cell r="AW11">
            <v>573.84672480000006</v>
          </cell>
          <cell r="AX11">
            <v>578.22389280000004</v>
          </cell>
          <cell r="AY11">
            <v>581.28791039999999</v>
          </cell>
          <cell r="AZ11">
            <v>584.35192800000004</v>
          </cell>
          <cell r="BA11">
            <v>587.41594559999999</v>
          </cell>
          <cell r="BB11">
            <v>590.47996320000004</v>
          </cell>
          <cell r="BC11">
            <v>593.54398079999999</v>
          </cell>
        </row>
        <row r="12">
          <cell r="B12" t="str">
            <v>C.8</v>
          </cell>
          <cell r="C12" t="str">
            <v>Vapori di sodio ad alta pressione</v>
          </cell>
          <cell r="D12" t="str">
            <v>50 W</v>
          </cell>
          <cell r="E12">
            <v>107.78</v>
          </cell>
          <cell r="F12">
            <v>0.435</v>
          </cell>
          <cell r="G12">
            <v>60.895699999999998</v>
          </cell>
          <cell r="H12">
            <v>58.338080599999998</v>
          </cell>
          <cell r="I12">
            <v>58.764350499999992</v>
          </cell>
          <cell r="J12">
            <v>59.373307499999989</v>
          </cell>
          <cell r="K12">
            <v>59.373307499999989</v>
          </cell>
          <cell r="L12">
            <v>58.947037599999994</v>
          </cell>
          <cell r="M12">
            <v>58.947037599999994</v>
          </cell>
          <cell r="N12">
            <v>59.799577399999997</v>
          </cell>
          <cell r="O12">
            <v>60.834804299999988</v>
          </cell>
          <cell r="P12">
            <v>61.68734409999999</v>
          </cell>
          <cell r="Q12">
            <v>62.113613999999998</v>
          </cell>
          <cell r="R12">
            <v>62.113613999999998</v>
          </cell>
          <cell r="S12">
            <v>62.539883899999992</v>
          </cell>
          <cell r="T12">
            <v>62.539883899999992</v>
          </cell>
          <cell r="U12">
            <v>63.148840899999996</v>
          </cell>
          <cell r="V12">
            <v>64.001380699999999</v>
          </cell>
          <cell r="W12">
            <v>64.001380699999999</v>
          </cell>
          <cell r="X12">
            <v>64.610337699999988</v>
          </cell>
          <cell r="Y12">
            <v>65.036607599999996</v>
          </cell>
          <cell r="Z12">
            <v>65.462877499999991</v>
          </cell>
          <cell r="AA12">
            <v>66.741687200000001</v>
          </cell>
          <cell r="AB12">
            <v>67.776914099999999</v>
          </cell>
          <cell r="AC12">
            <v>69.055723799999996</v>
          </cell>
          <cell r="AD12">
            <v>70.334533500000006</v>
          </cell>
          <cell r="AE12">
            <v>71.187073299999994</v>
          </cell>
          <cell r="AF12">
            <v>72.465882999999991</v>
          </cell>
          <cell r="AG12">
            <v>73.927379799999997</v>
          </cell>
          <cell r="AH12">
            <v>75.206189499999994</v>
          </cell>
          <cell r="AI12">
            <v>76.241416399999991</v>
          </cell>
          <cell r="AJ12">
            <v>77.093956199999994</v>
          </cell>
          <cell r="AK12">
            <v>77.946495999999996</v>
          </cell>
          <cell r="AL12">
            <v>79.225305699999993</v>
          </cell>
          <cell r="AM12">
            <v>80.686802499999999</v>
          </cell>
          <cell r="AN12">
            <v>81.965612199999995</v>
          </cell>
          <cell r="AO12">
            <v>81.965612199999995</v>
          </cell>
          <cell r="AP12">
            <v>81.539342300000001</v>
          </cell>
          <cell r="AQ12">
            <v>81.539342300000001</v>
          </cell>
          <cell r="AR12">
            <v>81.965612199999995</v>
          </cell>
          <cell r="AS12">
            <v>81.539342300000001</v>
          </cell>
          <cell r="AT12">
            <v>81.113072400000007</v>
          </cell>
          <cell r="AU12">
            <v>80.686802499999999</v>
          </cell>
          <cell r="AV12">
            <v>80.260532599999991</v>
          </cell>
          <cell r="AW12">
            <v>79.834262699999996</v>
          </cell>
          <cell r="AX12">
            <v>80.4432197</v>
          </cell>
          <cell r="AY12">
            <v>80.869489599999994</v>
          </cell>
          <cell r="AZ12">
            <v>81.295759499999988</v>
          </cell>
          <cell r="BA12">
            <v>81.722029399999983</v>
          </cell>
          <cell r="BB12">
            <v>82.148299299999991</v>
          </cell>
          <cell r="BC12">
            <v>82.574569199999985</v>
          </cell>
        </row>
        <row r="13">
          <cell r="B13" t="str">
            <v>C.9</v>
          </cell>
          <cell r="C13" t="str">
            <v>Vapori di sodio ad alta pressione</v>
          </cell>
          <cell r="D13" t="str">
            <v xml:space="preserve">70 W </v>
          </cell>
          <cell r="E13">
            <v>115</v>
          </cell>
          <cell r="F13">
            <v>0.435</v>
          </cell>
          <cell r="G13">
            <v>64.974999999999994</v>
          </cell>
          <cell r="H13">
            <v>62.24604999999999</v>
          </cell>
          <cell r="I13">
            <v>62.700874999999982</v>
          </cell>
          <cell r="J13">
            <v>63.350624999999987</v>
          </cell>
          <cell r="K13">
            <v>63.350624999999987</v>
          </cell>
          <cell r="L13">
            <v>62.895799999999994</v>
          </cell>
          <cell r="M13">
            <v>62.895799999999994</v>
          </cell>
          <cell r="N13">
            <v>63.805449999999993</v>
          </cell>
          <cell r="O13">
            <v>64.91002499999999</v>
          </cell>
          <cell r="P13">
            <v>65.819674999999989</v>
          </cell>
          <cell r="Q13">
            <v>66.274499999999989</v>
          </cell>
          <cell r="R13">
            <v>66.274499999999989</v>
          </cell>
          <cell r="S13">
            <v>66.729324999999989</v>
          </cell>
          <cell r="T13">
            <v>66.729324999999989</v>
          </cell>
          <cell r="U13">
            <v>67.379074999999986</v>
          </cell>
          <cell r="V13">
            <v>68.288724999999985</v>
          </cell>
          <cell r="W13">
            <v>68.288724999999985</v>
          </cell>
          <cell r="X13">
            <v>68.938474999999997</v>
          </cell>
          <cell r="Y13">
            <v>69.393299999999996</v>
          </cell>
          <cell r="Z13">
            <v>69.848124999999996</v>
          </cell>
          <cell r="AA13">
            <v>71.212599999999995</v>
          </cell>
          <cell r="AB13">
            <v>72.317174999999992</v>
          </cell>
          <cell r="AC13">
            <v>73.681649999999991</v>
          </cell>
          <cell r="AD13">
            <v>75.046124999999989</v>
          </cell>
          <cell r="AE13">
            <v>75.955775000000003</v>
          </cell>
          <cell r="AF13">
            <v>77.320249999999987</v>
          </cell>
          <cell r="AG13">
            <v>78.879649999999998</v>
          </cell>
          <cell r="AH13">
            <v>80.244124999999983</v>
          </cell>
          <cell r="AI13">
            <v>81.348699999999994</v>
          </cell>
          <cell r="AJ13">
            <v>82.258349999999993</v>
          </cell>
          <cell r="AK13">
            <v>83.167999999999992</v>
          </cell>
          <cell r="AL13">
            <v>84.532474999999991</v>
          </cell>
          <cell r="AM13">
            <v>86.091874999999987</v>
          </cell>
          <cell r="AN13">
            <v>87.45635</v>
          </cell>
          <cell r="AO13">
            <v>87.45635</v>
          </cell>
          <cell r="AP13">
            <v>87.001524999999987</v>
          </cell>
          <cell r="AQ13">
            <v>87.001524999999987</v>
          </cell>
          <cell r="AR13">
            <v>87.45635</v>
          </cell>
          <cell r="AS13">
            <v>87.001524999999987</v>
          </cell>
          <cell r="AT13">
            <v>86.546700000000001</v>
          </cell>
          <cell r="AU13">
            <v>86.091874999999987</v>
          </cell>
          <cell r="AV13">
            <v>85.637049999999988</v>
          </cell>
          <cell r="AW13">
            <v>85.182224999999988</v>
          </cell>
          <cell r="AX13">
            <v>85.831974999999986</v>
          </cell>
          <cell r="AY13">
            <v>86.286799999999985</v>
          </cell>
          <cell r="AZ13">
            <v>86.741624999999985</v>
          </cell>
          <cell r="BA13">
            <v>87.196449999999984</v>
          </cell>
          <cell r="BB13">
            <v>87.651274999999984</v>
          </cell>
          <cell r="BC13">
            <v>88.106099999999984</v>
          </cell>
        </row>
        <row r="14">
          <cell r="B14" t="str">
            <v>C.10</v>
          </cell>
          <cell r="C14" t="str">
            <v>Vapori di sodio ad alta pressione</v>
          </cell>
          <cell r="D14" t="str">
            <v xml:space="preserve">100 W </v>
          </cell>
          <cell r="E14">
            <v>133.07</v>
          </cell>
          <cell r="F14">
            <v>0.435</v>
          </cell>
          <cell r="G14">
            <v>75.184550000000002</v>
          </cell>
          <cell r="H14">
            <v>72.026798900000003</v>
          </cell>
          <cell r="I14">
            <v>72.553090749999996</v>
          </cell>
          <cell r="J14">
            <v>73.304936249999997</v>
          </cell>
          <cell r="K14">
            <v>73.304936249999997</v>
          </cell>
          <cell r="L14">
            <v>72.778644400000005</v>
          </cell>
          <cell r="M14">
            <v>72.778644400000005</v>
          </cell>
          <cell r="N14">
            <v>73.831228100000004</v>
          </cell>
          <cell r="O14">
            <v>75.109365449999999</v>
          </cell>
          <cell r="P14">
            <v>76.161949149999998</v>
          </cell>
          <cell r="Q14">
            <v>76.688241000000005</v>
          </cell>
          <cell r="R14">
            <v>76.688241000000005</v>
          </cell>
          <cell r="S14">
            <v>77.214532849999998</v>
          </cell>
          <cell r="T14">
            <v>77.214532849999998</v>
          </cell>
          <cell r="U14">
            <v>77.966378349999999</v>
          </cell>
          <cell r="V14">
            <v>79.018962049999999</v>
          </cell>
          <cell r="W14">
            <v>79.018962049999999</v>
          </cell>
          <cell r="X14">
            <v>79.770807550000001</v>
          </cell>
          <cell r="Y14">
            <v>80.297099400000008</v>
          </cell>
          <cell r="Z14">
            <v>80.82339125</v>
          </cell>
          <cell r="AA14">
            <v>82.402266800000007</v>
          </cell>
          <cell r="AB14">
            <v>83.680404150000001</v>
          </cell>
          <cell r="AC14">
            <v>85.259279699999993</v>
          </cell>
          <cell r="AD14">
            <v>86.83815525</v>
          </cell>
          <cell r="AE14">
            <v>87.890738949999999</v>
          </cell>
          <cell r="AF14">
            <v>89.469614499999992</v>
          </cell>
          <cell r="AG14">
            <v>91.274043699999993</v>
          </cell>
          <cell r="AH14">
            <v>92.852919249999999</v>
          </cell>
          <cell r="AI14">
            <v>94.131056600000008</v>
          </cell>
          <cell r="AJ14">
            <v>95.183640300000008</v>
          </cell>
          <cell r="AK14">
            <v>96.236224000000007</v>
          </cell>
          <cell r="AL14">
            <v>97.815099549999999</v>
          </cell>
          <cell r="AM14">
            <v>99.619528750000001</v>
          </cell>
          <cell r="AN14">
            <v>101.19840430000001</v>
          </cell>
          <cell r="AO14">
            <v>101.19840430000001</v>
          </cell>
          <cell r="AP14">
            <v>100.67211245</v>
          </cell>
          <cell r="AQ14">
            <v>100.67211245</v>
          </cell>
          <cell r="AR14">
            <v>101.19840430000001</v>
          </cell>
          <cell r="AS14">
            <v>100.67211245</v>
          </cell>
          <cell r="AT14">
            <v>100.14582060000001</v>
          </cell>
          <cell r="AU14">
            <v>99.619528750000001</v>
          </cell>
          <cell r="AV14">
            <v>99.093236899999994</v>
          </cell>
          <cell r="AW14">
            <v>98.566945050000001</v>
          </cell>
          <cell r="AX14">
            <v>99.318790550000003</v>
          </cell>
          <cell r="AY14">
            <v>99.845082399999995</v>
          </cell>
          <cell r="AZ14">
            <v>100.37137425</v>
          </cell>
          <cell r="BA14">
            <v>100.8976661</v>
          </cell>
          <cell r="BB14">
            <v>101.42395795</v>
          </cell>
          <cell r="BC14">
            <v>101.95024979999999</v>
          </cell>
        </row>
        <row r="15">
          <cell r="B15" t="str">
            <v>C.11</v>
          </cell>
          <cell r="C15" t="str">
            <v>Vapori di sodio ad alta pressione</v>
          </cell>
          <cell r="D15" t="str">
            <v xml:space="preserve">150 W </v>
          </cell>
          <cell r="E15">
            <v>170.28</v>
          </cell>
          <cell r="F15">
            <v>0.435</v>
          </cell>
          <cell r="G15">
            <v>96.208200000000005</v>
          </cell>
          <cell r="H15">
            <v>92.167455599999997</v>
          </cell>
          <cell r="I15">
            <v>92.840912999999986</v>
          </cell>
          <cell r="J15">
            <v>93.802994999999996</v>
          </cell>
          <cell r="K15">
            <v>93.802994999999996</v>
          </cell>
          <cell r="L15">
            <v>93.129537600000006</v>
          </cell>
          <cell r="M15">
            <v>93.129537600000006</v>
          </cell>
          <cell r="N15">
            <v>94.476452399999999</v>
          </cell>
          <cell r="O15">
            <v>96.111991799999998</v>
          </cell>
          <cell r="P15">
            <v>97.458906599999992</v>
          </cell>
          <cell r="Q15">
            <v>98.13236400000001</v>
          </cell>
          <cell r="R15">
            <v>98.13236400000001</v>
          </cell>
          <cell r="S15">
            <v>98.805821399999999</v>
          </cell>
          <cell r="T15">
            <v>98.805821399999999</v>
          </cell>
          <cell r="U15">
            <v>99.767903399999994</v>
          </cell>
          <cell r="V15">
            <v>101.1148182</v>
          </cell>
          <cell r="W15">
            <v>101.1148182</v>
          </cell>
          <cell r="X15">
            <v>102.0769002</v>
          </cell>
          <cell r="Y15">
            <v>102.75035760000002</v>
          </cell>
          <cell r="Z15">
            <v>103.423815</v>
          </cell>
          <cell r="AA15">
            <v>105.44418720000002</v>
          </cell>
          <cell r="AB15">
            <v>107.0797266</v>
          </cell>
          <cell r="AC15">
            <v>109.1000988</v>
          </cell>
          <cell r="AD15">
            <v>111.12047100000001</v>
          </cell>
          <cell r="AE15">
            <v>112.46738580000002</v>
          </cell>
          <cell r="AF15">
            <v>114.487758</v>
          </cell>
          <cell r="AG15">
            <v>116.7967548</v>
          </cell>
          <cell r="AH15">
            <v>118.817127</v>
          </cell>
          <cell r="AI15">
            <v>120.45266640000001</v>
          </cell>
          <cell r="AJ15">
            <v>121.79958120000001</v>
          </cell>
          <cell r="AK15">
            <v>123.14649600000001</v>
          </cell>
          <cell r="AL15">
            <v>125.1668682</v>
          </cell>
          <cell r="AM15">
            <v>127.475865</v>
          </cell>
          <cell r="AN15">
            <v>129.49623720000002</v>
          </cell>
          <cell r="AO15">
            <v>129.49623720000002</v>
          </cell>
          <cell r="AP15">
            <v>128.82277980000001</v>
          </cell>
          <cell r="AQ15">
            <v>128.82277980000001</v>
          </cell>
          <cell r="AR15">
            <v>129.49623720000002</v>
          </cell>
          <cell r="AS15">
            <v>128.82277980000001</v>
          </cell>
          <cell r="AT15">
            <v>128.14932240000002</v>
          </cell>
          <cell r="AU15">
            <v>127.475865</v>
          </cell>
          <cell r="AV15">
            <v>126.8024076</v>
          </cell>
          <cell r="AW15">
            <v>126.12895020000001</v>
          </cell>
          <cell r="AX15">
            <v>127.0910322</v>
          </cell>
          <cell r="AY15">
            <v>127.76448959999999</v>
          </cell>
          <cell r="AZ15">
            <v>128.43794700000001</v>
          </cell>
          <cell r="BA15">
            <v>129.1114044</v>
          </cell>
          <cell r="BB15">
            <v>129.78486180000002</v>
          </cell>
          <cell r="BC15">
            <v>130.45831920000001</v>
          </cell>
        </row>
        <row r="16">
          <cell r="B16" t="str">
            <v>C.12</v>
          </cell>
          <cell r="C16" t="str">
            <v>Vapori di sodio ad alta pressione</v>
          </cell>
          <cell r="D16" t="str">
            <v xml:space="preserve">250 W </v>
          </cell>
          <cell r="E16">
            <v>240.8</v>
          </cell>
          <cell r="F16">
            <v>0.435</v>
          </cell>
          <cell r="G16">
            <v>136.05200000000002</v>
          </cell>
          <cell r="H16">
            <v>130.337816</v>
          </cell>
          <cell r="I16">
            <v>131.29017999999999</v>
          </cell>
          <cell r="J16">
            <v>132.6507</v>
          </cell>
          <cell r="K16">
            <v>132.6507</v>
          </cell>
          <cell r="L16">
            <v>131.69833600000001</v>
          </cell>
          <cell r="M16">
            <v>131.69833600000001</v>
          </cell>
          <cell r="N16">
            <v>133.60306400000002</v>
          </cell>
          <cell r="O16">
            <v>135.91594800000001</v>
          </cell>
          <cell r="P16">
            <v>137.82067600000002</v>
          </cell>
          <cell r="Q16">
            <v>138.77304000000004</v>
          </cell>
          <cell r="R16">
            <v>138.77304000000004</v>
          </cell>
          <cell r="S16">
            <v>139.725404</v>
          </cell>
          <cell r="T16">
            <v>139.725404</v>
          </cell>
          <cell r="U16">
            <v>141.08592400000001</v>
          </cell>
          <cell r="V16">
            <v>142.99065200000001</v>
          </cell>
          <cell r="W16">
            <v>142.99065200000001</v>
          </cell>
          <cell r="X16">
            <v>144.35117200000002</v>
          </cell>
          <cell r="Y16">
            <v>145.30353600000004</v>
          </cell>
          <cell r="Z16">
            <v>146.25590000000003</v>
          </cell>
          <cell r="AA16">
            <v>149.11299200000005</v>
          </cell>
          <cell r="AB16">
            <v>151.42587600000002</v>
          </cell>
          <cell r="AC16">
            <v>154.28296800000001</v>
          </cell>
          <cell r="AD16">
            <v>157.14006000000003</v>
          </cell>
          <cell r="AE16">
            <v>159.04478800000004</v>
          </cell>
          <cell r="AF16">
            <v>161.90188000000001</v>
          </cell>
          <cell r="AG16">
            <v>165.16712800000002</v>
          </cell>
          <cell r="AH16">
            <v>168.02422000000001</v>
          </cell>
          <cell r="AI16">
            <v>170.33710400000004</v>
          </cell>
          <cell r="AJ16">
            <v>172.24183200000002</v>
          </cell>
          <cell r="AK16">
            <v>174.14656000000002</v>
          </cell>
          <cell r="AL16">
            <v>177.00365200000002</v>
          </cell>
          <cell r="AM16">
            <v>180.26890000000003</v>
          </cell>
          <cell r="AN16">
            <v>183.12599200000005</v>
          </cell>
          <cell r="AO16">
            <v>183.12599200000005</v>
          </cell>
          <cell r="AP16">
            <v>182.17362800000004</v>
          </cell>
          <cell r="AQ16">
            <v>182.17362800000004</v>
          </cell>
          <cell r="AR16">
            <v>183.12599200000005</v>
          </cell>
          <cell r="AS16">
            <v>182.17362800000004</v>
          </cell>
          <cell r="AT16">
            <v>181.22126400000005</v>
          </cell>
          <cell r="AU16">
            <v>180.26890000000003</v>
          </cell>
          <cell r="AV16">
            <v>179.31653600000001</v>
          </cell>
          <cell r="AW16">
            <v>178.36417200000002</v>
          </cell>
          <cell r="AX16">
            <v>179.72469200000003</v>
          </cell>
          <cell r="AY16">
            <v>180.67705599999999</v>
          </cell>
          <cell r="AZ16">
            <v>181.62942000000001</v>
          </cell>
          <cell r="BA16">
            <v>182.581784</v>
          </cell>
          <cell r="BB16">
            <v>183.53414800000002</v>
          </cell>
          <cell r="BC16">
            <v>184.486512</v>
          </cell>
        </row>
        <row r="17">
          <cell r="B17" t="str">
            <v>C.13</v>
          </cell>
          <cell r="C17" t="str">
            <v>Vapori di sodio ad alta pressione</v>
          </cell>
          <cell r="D17" t="str">
            <v xml:space="preserve">400 W </v>
          </cell>
          <cell r="E17">
            <v>352.27</v>
          </cell>
          <cell r="F17">
            <v>0.435</v>
          </cell>
          <cell r="G17">
            <v>199.03254999999999</v>
          </cell>
          <cell r="H17">
            <v>190.67318289999997</v>
          </cell>
          <cell r="I17">
            <v>192.06641074999996</v>
          </cell>
          <cell r="J17">
            <v>194.05673624999997</v>
          </cell>
          <cell r="K17">
            <v>194.05673624999997</v>
          </cell>
          <cell r="L17">
            <v>192.66350839999998</v>
          </cell>
          <cell r="M17">
            <v>192.66350839999998</v>
          </cell>
          <cell r="N17">
            <v>195.44996409999999</v>
          </cell>
          <cell r="O17">
            <v>198.83351744999996</v>
          </cell>
          <cell r="P17">
            <v>201.61997314999996</v>
          </cell>
          <cell r="Q17">
            <v>203.01320099999998</v>
          </cell>
          <cell r="R17">
            <v>203.01320099999998</v>
          </cell>
          <cell r="S17">
            <v>204.40642884999997</v>
          </cell>
          <cell r="T17">
            <v>204.40642884999997</v>
          </cell>
          <cell r="U17">
            <v>206.39675434999998</v>
          </cell>
          <cell r="V17">
            <v>209.18321004999999</v>
          </cell>
          <cell r="W17">
            <v>209.18321004999999</v>
          </cell>
          <cell r="X17">
            <v>211.17353554999997</v>
          </cell>
          <cell r="Y17">
            <v>212.56676339999999</v>
          </cell>
          <cell r="Z17">
            <v>213.95999124999997</v>
          </cell>
          <cell r="AA17">
            <v>218.13967479999999</v>
          </cell>
          <cell r="AB17">
            <v>221.52322814999999</v>
          </cell>
          <cell r="AC17">
            <v>225.70291169999996</v>
          </cell>
          <cell r="AD17">
            <v>229.88259524999998</v>
          </cell>
          <cell r="AE17">
            <v>232.66905094999998</v>
          </cell>
          <cell r="AF17">
            <v>236.84873449999998</v>
          </cell>
          <cell r="AG17">
            <v>241.62551569999997</v>
          </cell>
          <cell r="AH17">
            <v>245.80519924999996</v>
          </cell>
          <cell r="AI17">
            <v>249.18875259999999</v>
          </cell>
          <cell r="AJ17">
            <v>251.97520829999999</v>
          </cell>
          <cell r="AK17">
            <v>254.761664</v>
          </cell>
          <cell r="AL17">
            <v>258.94134754999999</v>
          </cell>
          <cell r="AM17">
            <v>263.71812874999995</v>
          </cell>
          <cell r="AN17">
            <v>267.8978123</v>
          </cell>
          <cell r="AO17">
            <v>267.8978123</v>
          </cell>
          <cell r="AP17">
            <v>266.50458444999998</v>
          </cell>
          <cell r="AQ17">
            <v>266.50458444999998</v>
          </cell>
          <cell r="AR17">
            <v>267.8978123</v>
          </cell>
          <cell r="AS17">
            <v>266.50458444999998</v>
          </cell>
          <cell r="AT17">
            <v>265.11135660000002</v>
          </cell>
          <cell r="AU17">
            <v>263.71812874999995</v>
          </cell>
          <cell r="AV17">
            <v>262.32490089999993</v>
          </cell>
          <cell r="AW17">
            <v>260.93167304999997</v>
          </cell>
          <cell r="AX17">
            <v>262.92199854999996</v>
          </cell>
          <cell r="AY17">
            <v>264.31522639999997</v>
          </cell>
          <cell r="AZ17">
            <v>265.70845424999999</v>
          </cell>
          <cell r="BA17">
            <v>267.10168209999995</v>
          </cell>
          <cell r="BB17">
            <v>268.49490994999996</v>
          </cell>
          <cell r="BC17">
            <v>269.88813779999998</v>
          </cell>
        </row>
        <row r="18">
          <cell r="B18" t="str">
            <v>C.14</v>
          </cell>
          <cell r="C18" t="str">
            <v>Vapori di sodio ad alta pressione</v>
          </cell>
          <cell r="D18" t="str">
            <v>1000 W</v>
          </cell>
          <cell r="E18">
            <v>794.83</v>
          </cell>
          <cell r="F18">
            <v>0.435</v>
          </cell>
          <cell r="G18">
            <v>449.07895000000002</v>
          </cell>
          <cell r="H18">
            <v>430.2176341</v>
          </cell>
          <cell r="I18">
            <v>433.36118674999994</v>
          </cell>
          <cell r="J18">
            <v>437.85197624999995</v>
          </cell>
          <cell r="K18">
            <v>437.85197624999995</v>
          </cell>
          <cell r="L18">
            <v>434.7084236</v>
          </cell>
          <cell r="M18">
            <v>434.7084236</v>
          </cell>
          <cell r="N18">
            <v>440.99552890000001</v>
          </cell>
          <cell r="O18">
            <v>448.62987104999996</v>
          </cell>
          <cell r="P18">
            <v>454.91697634999997</v>
          </cell>
          <cell r="Q18">
            <v>458.06052900000003</v>
          </cell>
          <cell r="R18">
            <v>458.06052900000003</v>
          </cell>
          <cell r="S18">
            <v>461.20408164999998</v>
          </cell>
          <cell r="T18">
            <v>461.20408164999998</v>
          </cell>
          <cell r="U18">
            <v>465.69487114999998</v>
          </cell>
          <cell r="V18">
            <v>471.98197644999999</v>
          </cell>
          <cell r="W18">
            <v>471.98197644999999</v>
          </cell>
          <cell r="X18">
            <v>476.47276595</v>
          </cell>
          <cell r="Y18">
            <v>479.61631860000006</v>
          </cell>
          <cell r="Z18">
            <v>482.75987125</v>
          </cell>
          <cell r="AA18">
            <v>492.19052920000007</v>
          </cell>
          <cell r="AB18">
            <v>499.82487135000002</v>
          </cell>
          <cell r="AC18">
            <v>509.25552929999998</v>
          </cell>
          <cell r="AD18">
            <v>518.68618724999999</v>
          </cell>
          <cell r="AE18">
            <v>524.97329255</v>
          </cell>
          <cell r="AF18">
            <v>534.40395049999995</v>
          </cell>
          <cell r="AG18">
            <v>545.18184529999996</v>
          </cell>
          <cell r="AH18">
            <v>554.61250324999992</v>
          </cell>
          <cell r="AI18">
            <v>562.24684539999998</v>
          </cell>
          <cell r="AJ18">
            <v>568.53395069999999</v>
          </cell>
          <cell r="AK18">
            <v>574.821056</v>
          </cell>
          <cell r="AL18">
            <v>584.25171394999995</v>
          </cell>
          <cell r="AM18">
            <v>595.02960874999997</v>
          </cell>
          <cell r="AN18">
            <v>604.46026670000003</v>
          </cell>
          <cell r="AO18">
            <v>604.46026670000003</v>
          </cell>
          <cell r="AP18">
            <v>601.31671404999997</v>
          </cell>
          <cell r="AQ18">
            <v>601.31671404999997</v>
          </cell>
          <cell r="AR18">
            <v>604.46026670000003</v>
          </cell>
          <cell r="AS18">
            <v>601.31671404999997</v>
          </cell>
          <cell r="AT18">
            <v>598.17316140000003</v>
          </cell>
          <cell r="AU18">
            <v>595.02960874999997</v>
          </cell>
          <cell r="AV18">
            <v>591.88605609999991</v>
          </cell>
          <cell r="AW18">
            <v>588.74250344999996</v>
          </cell>
          <cell r="AX18">
            <v>593.23329294999996</v>
          </cell>
          <cell r="AY18">
            <v>596.37684559999991</v>
          </cell>
          <cell r="AZ18">
            <v>599.52039824999997</v>
          </cell>
          <cell r="BA18">
            <v>602.66395089999992</v>
          </cell>
          <cell r="BB18">
            <v>605.80750354999998</v>
          </cell>
          <cell r="BC18">
            <v>608.95105619999993</v>
          </cell>
        </row>
        <row r="19">
          <cell r="B19" t="str">
            <v>C.15</v>
          </cell>
          <cell r="C19" t="str">
            <v>Vapori di alogenuri metallici</v>
          </cell>
          <cell r="D19" t="str">
            <v>39 W</v>
          </cell>
          <cell r="E19">
            <v>118.73</v>
          </cell>
          <cell r="F19">
            <v>0.435</v>
          </cell>
          <cell r="G19">
            <v>67.082449999999994</v>
          </cell>
          <cell r="H19">
            <v>64.264987099999999</v>
          </cell>
          <cell r="I19">
            <v>64.734564249999991</v>
          </cell>
          <cell r="J19">
            <v>65.405388749999986</v>
          </cell>
          <cell r="K19">
            <v>65.405388749999986</v>
          </cell>
          <cell r="L19">
            <v>64.935811599999994</v>
          </cell>
          <cell r="M19">
            <v>64.935811599999994</v>
          </cell>
          <cell r="N19">
            <v>65.874965899999992</v>
          </cell>
          <cell r="O19">
            <v>67.015367549999993</v>
          </cell>
          <cell r="P19">
            <v>67.954521849999992</v>
          </cell>
          <cell r="Q19">
            <v>68.424098999999998</v>
          </cell>
          <cell r="R19">
            <v>68.424098999999998</v>
          </cell>
          <cell r="S19">
            <v>68.89367614999999</v>
          </cell>
          <cell r="T19">
            <v>68.89367614999999</v>
          </cell>
          <cell r="U19">
            <v>69.564500649999985</v>
          </cell>
          <cell r="V19">
            <v>70.503654949999984</v>
          </cell>
          <cell r="W19">
            <v>70.503654949999984</v>
          </cell>
          <cell r="X19">
            <v>71.174479449999993</v>
          </cell>
          <cell r="Y19">
            <v>71.644056599999999</v>
          </cell>
          <cell r="Z19">
            <v>72.113633749999991</v>
          </cell>
          <cell r="AA19">
            <v>73.522365199999996</v>
          </cell>
          <cell r="AB19">
            <v>74.662766849999997</v>
          </cell>
          <cell r="AC19">
            <v>76.071498299999988</v>
          </cell>
          <cell r="AD19">
            <v>77.480229749999992</v>
          </cell>
          <cell r="AE19">
            <v>78.419384049999991</v>
          </cell>
          <cell r="AF19">
            <v>79.828115499999996</v>
          </cell>
          <cell r="AG19">
            <v>81.438094299999989</v>
          </cell>
          <cell r="AH19">
            <v>82.846825749999979</v>
          </cell>
          <cell r="AI19">
            <v>83.987227399999995</v>
          </cell>
          <cell r="AJ19">
            <v>84.926381699999993</v>
          </cell>
          <cell r="AK19">
            <v>85.865535999999992</v>
          </cell>
          <cell r="AL19">
            <v>87.274267449999982</v>
          </cell>
          <cell r="AM19">
            <v>88.88424624999999</v>
          </cell>
          <cell r="AN19">
            <v>90.292977699999994</v>
          </cell>
          <cell r="AO19">
            <v>90.292977699999994</v>
          </cell>
          <cell r="AP19">
            <v>89.823400549999988</v>
          </cell>
          <cell r="AQ19">
            <v>89.823400549999988</v>
          </cell>
          <cell r="AR19">
            <v>90.292977699999994</v>
          </cell>
          <cell r="AS19">
            <v>89.823400549999988</v>
          </cell>
          <cell r="AT19">
            <v>89.353823399999996</v>
          </cell>
          <cell r="AU19">
            <v>88.88424624999999</v>
          </cell>
          <cell r="AV19">
            <v>88.414669099999983</v>
          </cell>
          <cell r="AW19">
            <v>87.945091949999991</v>
          </cell>
          <cell r="AX19">
            <v>88.615916449999986</v>
          </cell>
          <cell r="AY19">
            <v>89.085493599999978</v>
          </cell>
          <cell r="AZ19">
            <v>89.555070749999985</v>
          </cell>
          <cell r="BA19">
            <v>90.024647899999977</v>
          </cell>
          <cell r="BB19">
            <v>90.494225049999997</v>
          </cell>
          <cell r="BC19">
            <v>90.963802199999989</v>
          </cell>
        </row>
        <row r="20">
          <cell r="B20" t="str">
            <v>C.16</v>
          </cell>
          <cell r="C20" t="str">
            <v>Vapori di alogenuri metallici</v>
          </cell>
          <cell r="D20" t="str">
            <v xml:space="preserve">70 W </v>
          </cell>
          <cell r="E20">
            <v>141.28</v>
          </cell>
          <cell r="F20">
            <v>0.435</v>
          </cell>
          <cell r="G20">
            <v>79.8232</v>
          </cell>
          <cell r="H20">
            <v>76.470625599999991</v>
          </cell>
          <cell r="I20">
            <v>77.029387999999983</v>
          </cell>
          <cell r="J20">
            <v>77.827619999999996</v>
          </cell>
          <cell r="K20">
            <v>77.827619999999996</v>
          </cell>
          <cell r="L20">
            <v>77.268857600000004</v>
          </cell>
          <cell r="M20">
            <v>77.268857600000004</v>
          </cell>
          <cell r="N20">
            <v>78.386382400000002</v>
          </cell>
          <cell r="O20">
            <v>79.743376799999993</v>
          </cell>
          <cell r="P20">
            <v>80.860901599999991</v>
          </cell>
          <cell r="Q20">
            <v>81.419663999999997</v>
          </cell>
          <cell r="R20">
            <v>81.419663999999997</v>
          </cell>
          <cell r="S20">
            <v>81.978426399999989</v>
          </cell>
          <cell r="T20">
            <v>81.978426399999989</v>
          </cell>
          <cell r="U20">
            <v>82.776658399999988</v>
          </cell>
          <cell r="V20">
            <v>83.894183200000001</v>
          </cell>
          <cell r="W20">
            <v>83.894183200000001</v>
          </cell>
          <cell r="X20">
            <v>84.692415199999999</v>
          </cell>
          <cell r="Y20">
            <v>85.251177600000005</v>
          </cell>
          <cell r="Z20">
            <v>85.809939999999997</v>
          </cell>
          <cell r="AA20">
            <v>87.486227200000002</v>
          </cell>
          <cell r="AB20">
            <v>88.843221599999993</v>
          </cell>
          <cell r="AC20">
            <v>90.519508799999997</v>
          </cell>
          <cell r="AD20">
            <v>92.195796000000001</v>
          </cell>
          <cell r="AE20">
            <v>93.3133208</v>
          </cell>
          <cell r="AF20">
            <v>94.98960799999999</v>
          </cell>
          <cell r="AG20">
            <v>96.905364800000001</v>
          </cell>
          <cell r="AH20">
            <v>98.581651999999991</v>
          </cell>
          <cell r="AI20">
            <v>99.938646399999996</v>
          </cell>
          <cell r="AJ20">
            <v>101.05617119999999</v>
          </cell>
          <cell r="AK20">
            <v>102.17369600000001</v>
          </cell>
          <cell r="AL20">
            <v>103.8499832</v>
          </cell>
          <cell r="AM20">
            <v>105.76573999999999</v>
          </cell>
          <cell r="AN20">
            <v>107.44202720000001</v>
          </cell>
          <cell r="AO20">
            <v>107.44202720000001</v>
          </cell>
          <cell r="AP20">
            <v>106.88326479999999</v>
          </cell>
          <cell r="AQ20">
            <v>106.88326479999999</v>
          </cell>
          <cell r="AR20">
            <v>107.44202720000001</v>
          </cell>
          <cell r="AS20">
            <v>106.88326479999999</v>
          </cell>
          <cell r="AT20">
            <v>106.3245024</v>
          </cell>
          <cell r="AU20">
            <v>105.76573999999999</v>
          </cell>
          <cell r="AV20">
            <v>105.20697759999999</v>
          </cell>
          <cell r="AW20">
            <v>104.6482152</v>
          </cell>
          <cell r="AX20">
            <v>105.44644719999999</v>
          </cell>
          <cell r="AY20">
            <v>106.00520959999999</v>
          </cell>
          <cell r="AZ20">
            <v>106.56397199999999</v>
          </cell>
          <cell r="BA20">
            <v>107.12273439999998</v>
          </cell>
          <cell r="BB20">
            <v>107.68149680000001</v>
          </cell>
          <cell r="BC20">
            <v>108.24025919999998</v>
          </cell>
        </row>
        <row r="21">
          <cell r="B21" t="str">
            <v>C.17</v>
          </cell>
          <cell r="C21" t="str">
            <v>Vapori di alogenuri metallici</v>
          </cell>
          <cell r="D21" t="str">
            <v xml:space="preserve">100 W </v>
          </cell>
          <cell r="E21">
            <v>154.27000000000001</v>
          </cell>
          <cell r="F21">
            <v>0.435</v>
          </cell>
          <cell r="G21">
            <v>87.16255000000001</v>
          </cell>
          <cell r="H21">
            <v>83.501722900000004</v>
          </cell>
          <cell r="I21">
            <v>84.111860749999991</v>
          </cell>
          <cell r="J21">
            <v>84.983486249999999</v>
          </cell>
          <cell r="K21">
            <v>84.983486249999999</v>
          </cell>
          <cell r="L21">
            <v>84.373348400000012</v>
          </cell>
          <cell r="M21">
            <v>84.373348400000012</v>
          </cell>
          <cell r="N21">
            <v>85.593624100000014</v>
          </cell>
          <cell r="O21">
            <v>87.075387449999994</v>
          </cell>
          <cell r="P21">
            <v>88.295663149999996</v>
          </cell>
          <cell r="Q21">
            <v>88.905801000000011</v>
          </cell>
          <cell r="R21">
            <v>88.905801000000011</v>
          </cell>
          <cell r="S21">
            <v>89.515938849999998</v>
          </cell>
          <cell r="T21">
            <v>89.515938849999998</v>
          </cell>
          <cell r="U21">
            <v>90.387564350000005</v>
          </cell>
          <cell r="V21">
            <v>91.607840050000007</v>
          </cell>
          <cell r="W21">
            <v>91.607840050000007</v>
          </cell>
          <cell r="X21">
            <v>92.47946555</v>
          </cell>
          <cell r="Y21">
            <v>93.089603400000016</v>
          </cell>
          <cell r="Z21">
            <v>93.699741250000002</v>
          </cell>
          <cell r="AA21">
            <v>95.53015480000002</v>
          </cell>
          <cell r="AB21">
            <v>97.011918150000014</v>
          </cell>
          <cell r="AC21">
            <v>98.842331700000003</v>
          </cell>
          <cell r="AD21">
            <v>100.67274525000002</v>
          </cell>
          <cell r="AE21">
            <v>101.89302095000002</v>
          </cell>
          <cell r="AF21">
            <v>103.72343450000001</v>
          </cell>
          <cell r="AG21">
            <v>105.81533570000001</v>
          </cell>
          <cell r="AH21">
            <v>107.64574925000001</v>
          </cell>
          <cell r="AI21">
            <v>109.12751260000002</v>
          </cell>
          <cell r="AJ21">
            <v>110.34778830000002</v>
          </cell>
          <cell r="AK21">
            <v>111.56806400000002</v>
          </cell>
          <cell r="AL21">
            <v>113.39847755000001</v>
          </cell>
          <cell r="AM21">
            <v>115.49037875</v>
          </cell>
          <cell r="AN21">
            <v>117.32079230000002</v>
          </cell>
          <cell r="AO21">
            <v>117.32079230000002</v>
          </cell>
          <cell r="AP21">
            <v>116.71065445000001</v>
          </cell>
          <cell r="AQ21">
            <v>116.71065445000001</v>
          </cell>
          <cell r="AR21">
            <v>117.32079230000002</v>
          </cell>
          <cell r="AS21">
            <v>116.71065445000001</v>
          </cell>
          <cell r="AT21">
            <v>116.10051660000002</v>
          </cell>
          <cell r="AU21">
            <v>115.49037875</v>
          </cell>
          <cell r="AV21">
            <v>114.8802409</v>
          </cell>
          <cell r="AW21">
            <v>114.27010305</v>
          </cell>
          <cell r="AX21">
            <v>115.14172855000001</v>
          </cell>
          <cell r="AY21">
            <v>115.7518664</v>
          </cell>
          <cell r="AZ21">
            <v>116.36200425000001</v>
          </cell>
          <cell r="BA21">
            <v>116.9721421</v>
          </cell>
          <cell r="BB21">
            <v>117.58227995000001</v>
          </cell>
          <cell r="BC21">
            <v>118.1924178</v>
          </cell>
        </row>
        <row r="22">
          <cell r="B22" t="str">
            <v>C.18</v>
          </cell>
          <cell r="C22" t="str">
            <v>Vapori di alogenuri metallici</v>
          </cell>
          <cell r="D22" t="str">
            <v xml:space="preserve">150 W </v>
          </cell>
          <cell r="E22">
            <v>182.45</v>
          </cell>
          <cell r="F22">
            <v>0.435</v>
          </cell>
          <cell r="G22">
            <v>103.08425</v>
          </cell>
          <cell r="H22">
            <v>98.754711499999999</v>
          </cell>
          <cell r="I22">
            <v>99.476301249999977</v>
          </cell>
          <cell r="J22">
            <v>100.50714374999998</v>
          </cell>
          <cell r="K22">
            <v>100.50714374999998</v>
          </cell>
          <cell r="L22">
            <v>99.785553999999991</v>
          </cell>
          <cell r="M22">
            <v>99.785553999999991</v>
          </cell>
          <cell r="N22">
            <v>101.22873349999999</v>
          </cell>
          <cell r="O22">
            <v>102.98116574999999</v>
          </cell>
          <cell r="P22">
            <v>104.42434524999999</v>
          </cell>
          <cell r="Q22">
            <v>105.14593499999999</v>
          </cell>
          <cell r="R22">
            <v>105.14593499999999</v>
          </cell>
          <cell r="S22">
            <v>105.86752474999999</v>
          </cell>
          <cell r="T22">
            <v>105.86752474999999</v>
          </cell>
          <cell r="U22">
            <v>106.89836724999999</v>
          </cell>
          <cell r="V22">
            <v>108.34154674999999</v>
          </cell>
          <cell r="W22">
            <v>108.34154674999999</v>
          </cell>
          <cell r="X22">
            <v>109.37238925</v>
          </cell>
          <cell r="Y22">
            <v>110.093979</v>
          </cell>
          <cell r="Z22">
            <v>110.81556875</v>
          </cell>
          <cell r="AA22">
            <v>112.980338</v>
          </cell>
          <cell r="AB22">
            <v>114.73277025</v>
          </cell>
          <cell r="AC22">
            <v>116.89753949999998</v>
          </cell>
          <cell r="AD22">
            <v>119.06230875</v>
          </cell>
          <cell r="AE22">
            <v>120.50548825</v>
          </cell>
          <cell r="AF22">
            <v>122.67025749999999</v>
          </cell>
          <cell r="AG22">
            <v>125.1442795</v>
          </cell>
          <cell r="AH22">
            <v>127.30904874999999</v>
          </cell>
          <cell r="AI22">
            <v>129.06148099999999</v>
          </cell>
          <cell r="AJ22">
            <v>130.5046605</v>
          </cell>
          <cell r="AK22">
            <v>131.94783999999999</v>
          </cell>
          <cell r="AL22">
            <v>134.11260924999999</v>
          </cell>
          <cell r="AM22">
            <v>136.58663124999998</v>
          </cell>
          <cell r="AN22">
            <v>138.75140050000002</v>
          </cell>
          <cell r="AO22">
            <v>138.75140050000002</v>
          </cell>
          <cell r="AP22">
            <v>138.02981075</v>
          </cell>
          <cell r="AQ22">
            <v>138.02981075</v>
          </cell>
          <cell r="AR22">
            <v>138.75140050000002</v>
          </cell>
          <cell r="AS22">
            <v>138.02981075</v>
          </cell>
          <cell r="AT22">
            <v>137.308221</v>
          </cell>
          <cell r="AU22">
            <v>136.58663124999998</v>
          </cell>
          <cell r="AV22">
            <v>135.86504149999999</v>
          </cell>
          <cell r="AW22">
            <v>135.14345175</v>
          </cell>
          <cell r="AX22">
            <v>136.17429425</v>
          </cell>
          <cell r="AY22">
            <v>136.89588399999997</v>
          </cell>
          <cell r="AZ22">
            <v>137.61747374999999</v>
          </cell>
          <cell r="BA22">
            <v>138.33906349999998</v>
          </cell>
          <cell r="BB22">
            <v>139.06065325</v>
          </cell>
          <cell r="BC22">
            <v>139.78224299999999</v>
          </cell>
        </row>
        <row r="23">
          <cell r="B23" t="str">
            <v>C.19</v>
          </cell>
          <cell r="C23" t="str">
            <v>Vapori di alogenuri metallici</v>
          </cell>
          <cell r="D23" t="str">
            <v xml:space="preserve">250 W </v>
          </cell>
          <cell r="E23">
            <v>245.21</v>
          </cell>
          <cell r="F23">
            <v>0.435</v>
          </cell>
          <cell r="G23">
            <v>138.54365000000001</v>
          </cell>
          <cell r="H23">
            <v>132.72481670000002</v>
          </cell>
          <cell r="I23">
            <v>133.69462224999998</v>
          </cell>
          <cell r="J23">
            <v>135.08005875000001</v>
          </cell>
          <cell r="K23">
            <v>135.08005875000001</v>
          </cell>
          <cell r="L23">
            <v>134.11025320000002</v>
          </cell>
          <cell r="M23">
            <v>134.11025320000002</v>
          </cell>
          <cell r="N23">
            <v>136.04986430000002</v>
          </cell>
          <cell r="O23">
            <v>138.40510635000001</v>
          </cell>
          <cell r="P23">
            <v>140.34471744999999</v>
          </cell>
          <cell r="Q23">
            <v>141.31452300000001</v>
          </cell>
          <cell r="R23">
            <v>141.31452300000001</v>
          </cell>
          <cell r="S23">
            <v>142.28432855</v>
          </cell>
          <cell r="T23">
            <v>142.28432855</v>
          </cell>
          <cell r="U23">
            <v>143.66976505</v>
          </cell>
          <cell r="V23">
            <v>145.60937615</v>
          </cell>
          <cell r="W23">
            <v>145.60937615</v>
          </cell>
          <cell r="X23">
            <v>146.99481265</v>
          </cell>
          <cell r="Y23">
            <v>147.96461820000002</v>
          </cell>
          <cell r="Z23">
            <v>148.93442375000001</v>
          </cell>
          <cell r="AA23">
            <v>151.84384040000003</v>
          </cell>
          <cell r="AB23">
            <v>154.19908245000002</v>
          </cell>
          <cell r="AC23">
            <v>157.10849909999999</v>
          </cell>
          <cell r="AD23">
            <v>160.01791575000001</v>
          </cell>
          <cell r="AE23">
            <v>161.95752685000002</v>
          </cell>
          <cell r="AF23">
            <v>164.86694350000002</v>
          </cell>
          <cell r="AG23">
            <v>168.19199110000002</v>
          </cell>
          <cell r="AH23">
            <v>171.10140774999999</v>
          </cell>
          <cell r="AI23">
            <v>173.45664980000001</v>
          </cell>
          <cell r="AJ23">
            <v>175.39626090000002</v>
          </cell>
          <cell r="AK23">
            <v>177.33587200000002</v>
          </cell>
          <cell r="AL23">
            <v>180.24528865000002</v>
          </cell>
          <cell r="AM23">
            <v>183.57033625000003</v>
          </cell>
          <cell r="AN23">
            <v>186.47975290000002</v>
          </cell>
          <cell r="AO23">
            <v>186.47975290000002</v>
          </cell>
          <cell r="AP23">
            <v>185.50994735</v>
          </cell>
          <cell r="AQ23">
            <v>185.50994735</v>
          </cell>
          <cell r="AR23">
            <v>186.47975290000002</v>
          </cell>
          <cell r="AS23">
            <v>185.50994735</v>
          </cell>
          <cell r="AT23">
            <v>184.54014180000001</v>
          </cell>
          <cell r="AU23">
            <v>183.57033625000003</v>
          </cell>
          <cell r="AV23">
            <v>182.60053070000001</v>
          </cell>
          <cell r="AW23">
            <v>181.63072515000002</v>
          </cell>
          <cell r="AX23">
            <v>183.01616165000002</v>
          </cell>
          <cell r="AY23">
            <v>183.9859672</v>
          </cell>
          <cell r="AZ23">
            <v>184.95577275000002</v>
          </cell>
          <cell r="BA23">
            <v>185.92557830000001</v>
          </cell>
          <cell r="BB23">
            <v>186.89538385</v>
          </cell>
          <cell r="BC23">
            <v>187.86518939999999</v>
          </cell>
        </row>
        <row r="24">
          <cell r="B24" t="str">
            <v>C.20</v>
          </cell>
          <cell r="C24" t="str">
            <v>Vapori di alogenuri metallici</v>
          </cell>
          <cell r="D24" t="str">
            <v xml:space="preserve">400 W </v>
          </cell>
          <cell r="E24">
            <v>369.28</v>
          </cell>
          <cell r="F24">
            <v>0.435</v>
          </cell>
          <cell r="G24">
            <v>208.64319999999998</v>
          </cell>
          <cell r="H24">
            <v>199.88018559999998</v>
          </cell>
          <cell r="I24">
            <v>201.34068799999994</v>
          </cell>
          <cell r="J24">
            <v>203.42711999999995</v>
          </cell>
          <cell r="K24">
            <v>203.42711999999995</v>
          </cell>
          <cell r="L24">
            <v>201.96661759999998</v>
          </cell>
          <cell r="M24">
            <v>201.96661759999998</v>
          </cell>
          <cell r="N24">
            <v>204.88762239999997</v>
          </cell>
          <cell r="O24">
            <v>208.43455679999997</v>
          </cell>
          <cell r="P24">
            <v>211.35556159999996</v>
          </cell>
          <cell r="Q24">
            <v>212.81606399999998</v>
          </cell>
          <cell r="R24">
            <v>212.81606399999998</v>
          </cell>
          <cell r="S24">
            <v>214.27656639999995</v>
          </cell>
          <cell r="T24">
            <v>214.27656639999995</v>
          </cell>
          <cell r="U24">
            <v>216.36299839999995</v>
          </cell>
          <cell r="V24">
            <v>219.28400319999997</v>
          </cell>
          <cell r="W24">
            <v>219.28400319999997</v>
          </cell>
          <cell r="X24">
            <v>221.37043519999997</v>
          </cell>
          <cell r="Y24">
            <v>222.8309376</v>
          </cell>
          <cell r="Z24">
            <v>224.29143999999997</v>
          </cell>
          <cell r="AA24">
            <v>228.67294719999998</v>
          </cell>
          <cell r="AB24">
            <v>232.21988159999998</v>
          </cell>
          <cell r="AC24">
            <v>236.60138879999997</v>
          </cell>
          <cell r="AD24">
            <v>240.98289599999998</v>
          </cell>
          <cell r="AE24">
            <v>243.90390079999997</v>
          </cell>
          <cell r="AF24">
            <v>248.28540799999996</v>
          </cell>
          <cell r="AG24">
            <v>253.29284479999995</v>
          </cell>
          <cell r="AH24">
            <v>257.67435199999994</v>
          </cell>
          <cell r="AI24">
            <v>261.2212864</v>
          </cell>
          <cell r="AJ24">
            <v>264.14229119999999</v>
          </cell>
          <cell r="AK24">
            <v>267.06329599999998</v>
          </cell>
          <cell r="AL24">
            <v>271.44480319999997</v>
          </cell>
          <cell r="AM24">
            <v>276.45223999999996</v>
          </cell>
          <cell r="AN24">
            <v>280.8337472</v>
          </cell>
          <cell r="AO24">
            <v>280.8337472</v>
          </cell>
          <cell r="AP24">
            <v>279.37324479999995</v>
          </cell>
          <cell r="AQ24">
            <v>279.37324479999995</v>
          </cell>
          <cell r="AR24">
            <v>280.8337472</v>
          </cell>
          <cell r="AS24">
            <v>279.37324479999995</v>
          </cell>
          <cell r="AT24">
            <v>277.91274240000001</v>
          </cell>
          <cell r="AU24">
            <v>276.45223999999996</v>
          </cell>
          <cell r="AV24">
            <v>274.99173759999996</v>
          </cell>
          <cell r="AW24">
            <v>273.53123519999997</v>
          </cell>
          <cell r="AX24">
            <v>275.61766719999997</v>
          </cell>
          <cell r="AY24">
            <v>277.07816959999997</v>
          </cell>
          <cell r="AZ24">
            <v>278.53867199999996</v>
          </cell>
          <cell r="BA24">
            <v>279.99917439999996</v>
          </cell>
          <cell r="BB24">
            <v>281.45967679999995</v>
          </cell>
          <cell r="BC24">
            <v>282.92017919999995</v>
          </cell>
        </row>
        <row r="25">
          <cell r="B25" t="str">
            <v>C.21</v>
          </cell>
          <cell r="C25" t="str">
            <v>Vapori di alogenuri metallici</v>
          </cell>
          <cell r="D25" t="str">
            <v>1000 W</v>
          </cell>
          <cell r="E25">
            <v>801.26</v>
          </cell>
          <cell r="F25">
            <v>0.435</v>
          </cell>
          <cell r="G25">
            <v>452.71190000000001</v>
          </cell>
          <cell r="H25">
            <v>433.69800020000002</v>
          </cell>
          <cell r="I25">
            <v>436.86698349999995</v>
          </cell>
          <cell r="J25">
            <v>441.39410249999997</v>
          </cell>
          <cell r="K25">
            <v>441.39410249999997</v>
          </cell>
          <cell r="L25">
            <v>438.22511919999999</v>
          </cell>
          <cell r="M25">
            <v>438.22511919999999</v>
          </cell>
          <cell r="N25">
            <v>444.56308580000001</v>
          </cell>
          <cell r="O25">
            <v>452.25918809999996</v>
          </cell>
          <cell r="P25">
            <v>458.59715469999998</v>
          </cell>
          <cell r="Q25">
            <v>461.76613800000001</v>
          </cell>
          <cell r="R25">
            <v>461.76613800000001</v>
          </cell>
          <cell r="S25">
            <v>464.93512129999999</v>
          </cell>
          <cell r="T25">
            <v>464.93512129999999</v>
          </cell>
          <cell r="U25">
            <v>469.46224029999996</v>
          </cell>
          <cell r="V25">
            <v>475.80020689999998</v>
          </cell>
          <cell r="W25">
            <v>475.80020689999998</v>
          </cell>
          <cell r="X25">
            <v>480.32732590000001</v>
          </cell>
          <cell r="Y25">
            <v>483.49630920000004</v>
          </cell>
          <cell r="Z25">
            <v>486.66529250000002</v>
          </cell>
          <cell r="AA25">
            <v>496.17224240000007</v>
          </cell>
          <cell r="AB25">
            <v>503.86834470000002</v>
          </cell>
          <cell r="AC25">
            <v>513.37529459999996</v>
          </cell>
          <cell r="AD25">
            <v>522.88224450000007</v>
          </cell>
          <cell r="AE25">
            <v>529.22021110000003</v>
          </cell>
          <cell r="AF25">
            <v>538.72716100000002</v>
          </cell>
          <cell r="AG25">
            <v>549.59224659999995</v>
          </cell>
          <cell r="AH25">
            <v>559.09919649999995</v>
          </cell>
          <cell r="AI25">
            <v>566.79529880000007</v>
          </cell>
          <cell r="AJ25">
            <v>573.13326540000003</v>
          </cell>
          <cell r="AK25">
            <v>579.47123199999999</v>
          </cell>
          <cell r="AL25">
            <v>588.97818189999998</v>
          </cell>
          <cell r="AM25">
            <v>599.84326750000002</v>
          </cell>
          <cell r="AN25">
            <v>609.35021740000002</v>
          </cell>
          <cell r="AO25">
            <v>609.35021740000002</v>
          </cell>
          <cell r="AP25">
            <v>606.18123409999998</v>
          </cell>
          <cell r="AQ25">
            <v>606.18123409999998</v>
          </cell>
          <cell r="AR25">
            <v>609.35021740000002</v>
          </cell>
          <cell r="AS25">
            <v>606.18123409999998</v>
          </cell>
          <cell r="AT25">
            <v>603.01225080000006</v>
          </cell>
          <cell r="AU25">
            <v>599.84326750000002</v>
          </cell>
          <cell r="AV25">
            <v>596.67428419999999</v>
          </cell>
          <cell r="AW25">
            <v>593.50530089999995</v>
          </cell>
          <cell r="AX25">
            <v>598.03241990000004</v>
          </cell>
          <cell r="AY25">
            <v>601.20140319999996</v>
          </cell>
          <cell r="AZ25">
            <v>604.3703865</v>
          </cell>
          <cell r="BA25">
            <v>607.53936979999992</v>
          </cell>
          <cell r="BB25">
            <v>610.70835309999995</v>
          </cell>
          <cell r="BC25">
            <v>613.87733639999999</v>
          </cell>
        </row>
        <row r="26">
          <cell r="B26" t="str">
            <v>C.22</v>
          </cell>
          <cell r="C26" t="str">
            <v>Vapori di sodio a bassa pressione</v>
          </cell>
          <cell r="D26" t="str">
            <v xml:space="preserve">18 W </v>
          </cell>
          <cell r="E26">
            <v>89.27</v>
          </cell>
          <cell r="F26">
            <v>0.435</v>
          </cell>
          <cell r="G26">
            <v>50.437549999999995</v>
          </cell>
          <cell r="H26">
            <v>48.319172899999991</v>
          </cell>
          <cell r="I26">
            <v>48.672235749999984</v>
          </cell>
          <cell r="J26">
            <v>49.176611249999986</v>
          </cell>
          <cell r="K26">
            <v>49.176611249999986</v>
          </cell>
          <cell r="L26">
            <v>48.823548399999993</v>
          </cell>
          <cell r="M26">
            <v>48.823548399999993</v>
          </cell>
          <cell r="N26">
            <v>49.529674099999994</v>
          </cell>
          <cell r="O26">
            <v>50.387112449999989</v>
          </cell>
          <cell r="P26">
            <v>51.093238149999991</v>
          </cell>
          <cell r="Q26">
            <v>51.446300999999998</v>
          </cell>
          <cell r="R26">
            <v>51.446300999999998</v>
          </cell>
          <cell r="S26">
            <v>51.799363849999992</v>
          </cell>
          <cell r="T26">
            <v>51.799363849999992</v>
          </cell>
          <cell r="U26">
            <v>52.303739349999994</v>
          </cell>
          <cell r="V26">
            <v>53.009865049999988</v>
          </cell>
          <cell r="W26">
            <v>53.009865049999988</v>
          </cell>
          <cell r="X26">
            <v>53.51424054999999</v>
          </cell>
          <cell r="Y26">
            <v>53.867303399999997</v>
          </cell>
          <cell r="Z26">
            <v>54.220366249999991</v>
          </cell>
          <cell r="AA26">
            <v>55.2795548</v>
          </cell>
          <cell r="AB26">
            <v>56.136993149999995</v>
          </cell>
          <cell r="AC26">
            <v>57.19618169999999</v>
          </cell>
          <cell r="AD26">
            <v>58.255370249999999</v>
          </cell>
          <cell r="AE26">
            <v>58.961495949999993</v>
          </cell>
          <cell r="AF26">
            <v>60.020684499999987</v>
          </cell>
          <cell r="AG26">
            <v>61.23118569999999</v>
          </cell>
          <cell r="AH26">
            <v>62.290374249999985</v>
          </cell>
          <cell r="AI26">
            <v>63.147812599999995</v>
          </cell>
          <cell r="AJ26">
            <v>63.853938299999996</v>
          </cell>
          <cell r="AK26">
            <v>64.560063999999997</v>
          </cell>
          <cell r="AL26">
            <v>65.619252549999985</v>
          </cell>
          <cell r="AM26">
            <v>66.829753749999995</v>
          </cell>
          <cell r="AN26">
            <v>67.888942299999997</v>
          </cell>
          <cell r="AO26">
            <v>67.888942299999997</v>
          </cell>
          <cell r="AP26">
            <v>67.535879449999996</v>
          </cell>
          <cell r="AQ26">
            <v>67.535879449999996</v>
          </cell>
          <cell r="AR26">
            <v>67.888942299999997</v>
          </cell>
          <cell r="AS26">
            <v>67.535879449999996</v>
          </cell>
          <cell r="AT26">
            <v>67.182816599999995</v>
          </cell>
          <cell r="AU26">
            <v>66.829753749999995</v>
          </cell>
          <cell r="AV26">
            <v>66.47669089999998</v>
          </cell>
          <cell r="AW26">
            <v>66.123628049999994</v>
          </cell>
          <cell r="AX26">
            <v>66.628003549999988</v>
          </cell>
          <cell r="AY26">
            <v>66.981066399999989</v>
          </cell>
          <cell r="AZ26">
            <v>67.334129249999989</v>
          </cell>
          <cell r="BA26">
            <v>67.68719209999999</v>
          </cell>
          <cell r="BB26">
            <v>68.040254949999991</v>
          </cell>
          <cell r="BC26">
            <v>68.393317799999991</v>
          </cell>
        </row>
        <row r="27">
          <cell r="B27" t="str">
            <v>C.23</v>
          </cell>
          <cell r="C27" t="str">
            <v>Vapori di sodio a bassa pressione</v>
          </cell>
          <cell r="D27" t="str">
            <v xml:space="preserve">35 W </v>
          </cell>
          <cell r="E27">
            <v>104.52</v>
          </cell>
          <cell r="F27">
            <v>0.435</v>
          </cell>
          <cell r="G27">
            <v>59.053799999999995</v>
          </cell>
          <cell r="H27">
            <v>56.573540399999992</v>
          </cell>
          <cell r="I27">
            <v>56.986916999999984</v>
          </cell>
          <cell r="J27">
            <v>57.577454999999986</v>
          </cell>
          <cell r="K27">
            <v>57.577454999999986</v>
          </cell>
          <cell r="L27">
            <v>57.164078399999994</v>
          </cell>
          <cell r="M27">
            <v>57.164078399999994</v>
          </cell>
          <cell r="N27">
            <v>57.990831599999993</v>
          </cell>
          <cell r="O27">
            <v>58.994746199999987</v>
          </cell>
          <cell r="P27">
            <v>59.821499399999986</v>
          </cell>
          <cell r="Q27">
            <v>60.234876</v>
          </cell>
          <cell r="R27">
            <v>60.234876</v>
          </cell>
          <cell r="S27">
            <v>60.648252599999992</v>
          </cell>
          <cell r="T27">
            <v>60.648252599999992</v>
          </cell>
          <cell r="U27">
            <v>61.238790599999987</v>
          </cell>
          <cell r="V27">
            <v>62.065543799999993</v>
          </cell>
          <cell r="W27">
            <v>62.065543799999993</v>
          </cell>
          <cell r="X27">
            <v>62.656081799999988</v>
          </cell>
          <cell r="Y27">
            <v>63.069458400000002</v>
          </cell>
          <cell r="Z27">
            <v>63.482834999999994</v>
          </cell>
          <cell r="AA27">
            <v>64.7229648</v>
          </cell>
          <cell r="AB27">
            <v>65.726879399999987</v>
          </cell>
          <cell r="AC27">
            <v>66.967009199999993</v>
          </cell>
          <cell r="AD27">
            <v>68.207138999999998</v>
          </cell>
          <cell r="AE27">
            <v>69.033892199999997</v>
          </cell>
          <cell r="AF27">
            <v>70.274021999999988</v>
          </cell>
          <cell r="AG27">
            <v>71.691313199999996</v>
          </cell>
          <cell r="AH27">
            <v>72.931442999999987</v>
          </cell>
          <cell r="AI27">
            <v>73.935357599999989</v>
          </cell>
          <cell r="AJ27">
            <v>74.762110800000002</v>
          </cell>
          <cell r="AK27">
            <v>75.588864000000001</v>
          </cell>
          <cell r="AL27">
            <v>76.828993799999992</v>
          </cell>
          <cell r="AM27">
            <v>78.246284999999986</v>
          </cell>
          <cell r="AN27">
            <v>79.486414800000006</v>
          </cell>
          <cell r="AO27">
            <v>79.486414800000006</v>
          </cell>
          <cell r="AP27">
            <v>79.073038199999985</v>
          </cell>
          <cell r="AQ27">
            <v>79.073038199999985</v>
          </cell>
          <cell r="AR27">
            <v>79.486414800000006</v>
          </cell>
          <cell r="AS27">
            <v>79.073038199999985</v>
          </cell>
          <cell r="AT27">
            <v>78.659661599999993</v>
          </cell>
          <cell r="AU27">
            <v>78.246284999999986</v>
          </cell>
          <cell r="AV27">
            <v>77.83290839999998</v>
          </cell>
          <cell r="AW27">
            <v>77.419531799999987</v>
          </cell>
          <cell r="AX27">
            <v>78.010069799999997</v>
          </cell>
          <cell r="AY27">
            <v>78.423446399999989</v>
          </cell>
          <cell r="AZ27">
            <v>78.836822999999995</v>
          </cell>
          <cell r="BA27">
            <v>79.250199599999988</v>
          </cell>
          <cell r="BB27">
            <v>79.663576199999994</v>
          </cell>
          <cell r="BC27">
            <v>80.076952799999987</v>
          </cell>
        </row>
        <row r="28">
          <cell r="B28" t="str">
            <v>C.24</v>
          </cell>
          <cell r="C28" t="str">
            <v>Vapori di sodio a bassa pressione</v>
          </cell>
          <cell r="D28" t="str">
            <v xml:space="preserve">55 W </v>
          </cell>
          <cell r="E28">
            <v>115.45</v>
          </cell>
          <cell r="F28">
            <v>0.435</v>
          </cell>
          <cell r="G28">
            <v>65.229250000000008</v>
          </cell>
          <cell r="H28">
            <v>62.489621500000005</v>
          </cell>
          <cell r="I28">
            <v>62.946226249999995</v>
          </cell>
          <cell r="J28">
            <v>63.598518749999997</v>
          </cell>
          <cell r="K28">
            <v>63.598518749999997</v>
          </cell>
          <cell r="L28">
            <v>63.141914000000007</v>
          </cell>
          <cell r="M28">
            <v>63.141914000000007</v>
          </cell>
          <cell r="N28">
            <v>64.055123500000008</v>
          </cell>
          <cell r="O28">
            <v>65.164020750000006</v>
          </cell>
          <cell r="P28">
            <v>66.07723025</v>
          </cell>
          <cell r="Q28">
            <v>66.53383500000001</v>
          </cell>
          <cell r="R28">
            <v>66.53383500000001</v>
          </cell>
          <cell r="S28">
            <v>66.990439750000007</v>
          </cell>
          <cell r="T28">
            <v>66.990439750000007</v>
          </cell>
          <cell r="U28">
            <v>67.642732250000009</v>
          </cell>
          <cell r="V28">
            <v>68.555941750000002</v>
          </cell>
          <cell r="W28">
            <v>68.555941750000002</v>
          </cell>
          <cell r="X28">
            <v>69.208234250000004</v>
          </cell>
          <cell r="Y28">
            <v>69.664839000000015</v>
          </cell>
          <cell r="Z28">
            <v>70.121443750000012</v>
          </cell>
          <cell r="AA28">
            <v>71.491258000000016</v>
          </cell>
          <cell r="AB28">
            <v>72.600155250000014</v>
          </cell>
          <cell r="AC28">
            <v>73.969969500000005</v>
          </cell>
          <cell r="AD28">
            <v>75.339783750000009</v>
          </cell>
          <cell r="AE28">
            <v>76.252993250000017</v>
          </cell>
          <cell r="AF28">
            <v>77.622807500000008</v>
          </cell>
          <cell r="AG28">
            <v>79.188309500000003</v>
          </cell>
          <cell r="AH28">
            <v>80.558123750000007</v>
          </cell>
          <cell r="AI28">
            <v>81.667021000000005</v>
          </cell>
          <cell r="AJ28">
            <v>82.580230500000013</v>
          </cell>
          <cell r="AK28">
            <v>83.493440000000007</v>
          </cell>
          <cell r="AL28">
            <v>84.863254250000011</v>
          </cell>
          <cell r="AM28">
            <v>86.428756250000006</v>
          </cell>
          <cell r="AN28">
            <v>87.798570500000011</v>
          </cell>
          <cell r="AO28">
            <v>87.798570500000011</v>
          </cell>
          <cell r="AP28">
            <v>87.341965750000014</v>
          </cell>
          <cell r="AQ28">
            <v>87.341965750000014</v>
          </cell>
          <cell r="AR28">
            <v>87.798570500000011</v>
          </cell>
          <cell r="AS28">
            <v>87.341965750000014</v>
          </cell>
          <cell r="AT28">
            <v>86.885361000000017</v>
          </cell>
          <cell r="AU28">
            <v>86.428756250000006</v>
          </cell>
          <cell r="AV28">
            <v>85.972151499999995</v>
          </cell>
          <cell r="AW28">
            <v>85.515546750000013</v>
          </cell>
          <cell r="AX28">
            <v>86.16783925</v>
          </cell>
          <cell r="AY28">
            <v>86.624443999999997</v>
          </cell>
          <cell r="AZ28">
            <v>87.081048750000008</v>
          </cell>
          <cell r="BA28">
            <v>87.537653500000005</v>
          </cell>
          <cell r="BB28">
            <v>87.994258250000016</v>
          </cell>
          <cell r="BC28">
            <v>88.450862999999998</v>
          </cell>
        </row>
        <row r="29">
          <cell r="B29" t="str">
            <v>C.25</v>
          </cell>
          <cell r="C29" t="str">
            <v>Vapori di sodio a bassa pressione</v>
          </cell>
          <cell r="D29" t="str">
            <v xml:space="preserve">90 W </v>
          </cell>
          <cell r="E29">
            <v>141.07</v>
          </cell>
          <cell r="F29">
            <v>0.435</v>
          </cell>
          <cell r="G29">
            <v>79.704549999999998</v>
          </cell>
          <cell r="H29">
            <v>76.356958899999995</v>
          </cell>
          <cell r="I29">
            <v>76.914890749999984</v>
          </cell>
          <cell r="J29">
            <v>77.711936249999994</v>
          </cell>
          <cell r="K29">
            <v>77.711936249999994</v>
          </cell>
          <cell r="L29">
            <v>77.154004399999991</v>
          </cell>
          <cell r="M29">
            <v>77.154004399999991</v>
          </cell>
          <cell r="N29">
            <v>78.269868099999997</v>
          </cell>
          <cell r="O29">
            <v>79.624845449999995</v>
          </cell>
          <cell r="P29">
            <v>80.740709149999986</v>
          </cell>
          <cell r="Q29">
            <v>81.298641000000003</v>
          </cell>
          <cell r="R29">
            <v>81.298641000000003</v>
          </cell>
          <cell r="S29">
            <v>81.856572849999992</v>
          </cell>
          <cell r="T29">
            <v>81.856572849999992</v>
          </cell>
          <cell r="U29">
            <v>82.653618349999988</v>
          </cell>
          <cell r="V29">
            <v>83.769482049999993</v>
          </cell>
          <cell r="W29">
            <v>83.769482049999993</v>
          </cell>
          <cell r="X29">
            <v>84.566527549999989</v>
          </cell>
          <cell r="Y29">
            <v>85.124459400000006</v>
          </cell>
          <cell r="Z29">
            <v>85.682391249999995</v>
          </cell>
          <cell r="AA29">
            <v>87.356186800000003</v>
          </cell>
          <cell r="AB29">
            <v>88.711164150000002</v>
          </cell>
          <cell r="AC29">
            <v>90.384959699999996</v>
          </cell>
          <cell r="AD29">
            <v>92.058755250000004</v>
          </cell>
          <cell r="AE29">
            <v>93.174618949999996</v>
          </cell>
          <cell r="AF29">
            <v>94.84841449999999</v>
          </cell>
          <cell r="AG29">
            <v>96.761323699999991</v>
          </cell>
          <cell r="AH29">
            <v>98.435119249999985</v>
          </cell>
          <cell r="AI29">
            <v>99.790096599999998</v>
          </cell>
          <cell r="AJ29">
            <v>100.9059603</v>
          </cell>
          <cell r="AK29">
            <v>102.021824</v>
          </cell>
          <cell r="AL29">
            <v>103.69561954999999</v>
          </cell>
          <cell r="AM29">
            <v>105.60852874999999</v>
          </cell>
          <cell r="AN29">
            <v>107.2823243</v>
          </cell>
          <cell r="AO29">
            <v>107.2823243</v>
          </cell>
          <cell r="AP29">
            <v>106.72439245</v>
          </cell>
          <cell r="AQ29">
            <v>106.72439245</v>
          </cell>
          <cell r="AR29">
            <v>107.2823243</v>
          </cell>
          <cell r="AS29">
            <v>106.72439245</v>
          </cell>
          <cell r="AT29">
            <v>106.16646060000001</v>
          </cell>
          <cell r="AU29">
            <v>105.60852874999999</v>
          </cell>
          <cell r="AV29">
            <v>105.05059689999999</v>
          </cell>
          <cell r="AW29">
            <v>104.49266505</v>
          </cell>
          <cell r="AX29">
            <v>105.28971055</v>
          </cell>
          <cell r="AY29">
            <v>105.84764239999998</v>
          </cell>
          <cell r="AZ29">
            <v>106.40557425</v>
          </cell>
          <cell r="BA29">
            <v>106.96350609999999</v>
          </cell>
          <cell r="BB29">
            <v>107.52143794999999</v>
          </cell>
          <cell r="BC29">
            <v>108.07936979999998</v>
          </cell>
        </row>
        <row r="30">
          <cell r="B30" t="str">
            <v>C.26</v>
          </cell>
          <cell r="C30" t="str">
            <v>Vapori di sodio a bassa pressione</v>
          </cell>
          <cell r="D30" t="str">
            <v xml:space="preserve">135 W </v>
          </cell>
          <cell r="E30">
            <v>180.77</v>
          </cell>
          <cell r="F30">
            <v>0.435</v>
          </cell>
          <cell r="G30">
            <v>102.13505000000001</v>
          </cell>
          <cell r="H30">
            <v>97.845377900000003</v>
          </cell>
          <cell r="I30">
            <v>98.560323249999996</v>
          </cell>
          <cell r="J30">
            <v>99.581673749999993</v>
          </cell>
          <cell r="K30">
            <v>99.581673749999993</v>
          </cell>
          <cell r="L30">
            <v>98.8667284</v>
          </cell>
          <cell r="M30">
            <v>98.8667284</v>
          </cell>
          <cell r="N30">
            <v>100.2966191</v>
          </cell>
          <cell r="O30">
            <v>102.03291494999999</v>
          </cell>
          <cell r="P30">
            <v>103.46280564999999</v>
          </cell>
          <cell r="Q30">
            <v>104.17775100000001</v>
          </cell>
          <cell r="R30">
            <v>104.17775100000001</v>
          </cell>
          <cell r="S30">
            <v>104.89269634999999</v>
          </cell>
          <cell r="T30">
            <v>104.89269634999999</v>
          </cell>
          <cell r="U30">
            <v>105.91404685000001</v>
          </cell>
          <cell r="V30">
            <v>107.34393755000001</v>
          </cell>
          <cell r="W30">
            <v>107.34393755000001</v>
          </cell>
          <cell r="X30">
            <v>108.36528805</v>
          </cell>
          <cell r="Y30">
            <v>109.08023340000001</v>
          </cell>
          <cell r="Z30">
            <v>109.79517875000001</v>
          </cell>
          <cell r="AA30">
            <v>111.94001480000001</v>
          </cell>
          <cell r="AB30">
            <v>113.67631065</v>
          </cell>
          <cell r="AC30">
            <v>115.8211467</v>
          </cell>
          <cell r="AD30">
            <v>117.96598275000001</v>
          </cell>
          <cell r="AE30">
            <v>119.39587345000001</v>
          </cell>
          <cell r="AF30">
            <v>121.54070950000001</v>
          </cell>
          <cell r="AG30">
            <v>123.9919507</v>
          </cell>
          <cell r="AH30">
            <v>126.13678675</v>
          </cell>
          <cell r="AI30">
            <v>127.8730826</v>
          </cell>
          <cell r="AJ30">
            <v>129.30297330000002</v>
          </cell>
          <cell r="AK30">
            <v>130.73286400000001</v>
          </cell>
          <cell r="AL30">
            <v>132.87770005000002</v>
          </cell>
          <cell r="AM30">
            <v>135.32894125000001</v>
          </cell>
          <cell r="AN30">
            <v>137.47377730000002</v>
          </cell>
          <cell r="AO30">
            <v>137.47377730000002</v>
          </cell>
          <cell r="AP30">
            <v>136.75883195</v>
          </cell>
          <cell r="AQ30">
            <v>136.75883195</v>
          </cell>
          <cell r="AR30">
            <v>137.47377730000002</v>
          </cell>
          <cell r="AS30">
            <v>136.75883195</v>
          </cell>
          <cell r="AT30">
            <v>136.04388660000001</v>
          </cell>
          <cell r="AU30">
            <v>135.32894125000001</v>
          </cell>
          <cell r="AV30">
            <v>134.61399589999999</v>
          </cell>
          <cell r="AW30">
            <v>133.89905055</v>
          </cell>
          <cell r="AX30">
            <v>134.92040105000001</v>
          </cell>
          <cell r="AY30">
            <v>135.6353464</v>
          </cell>
          <cell r="AZ30">
            <v>136.35029175</v>
          </cell>
          <cell r="BA30">
            <v>137.06523709999999</v>
          </cell>
          <cell r="BB30">
            <v>137.78018245000001</v>
          </cell>
          <cell r="BC30">
            <v>138.49512780000001</v>
          </cell>
        </row>
        <row r="31">
          <cell r="B31" t="str">
            <v>C.27</v>
          </cell>
          <cell r="C31" t="str">
            <v>Vapori di sodio a bassa pressione</v>
          </cell>
          <cell r="D31" t="str">
            <v>180 W</v>
          </cell>
          <cell r="E31">
            <v>218.14</v>
          </cell>
          <cell r="F31">
            <v>0.435</v>
          </cell>
          <cell r="G31">
            <v>123.2491</v>
          </cell>
          <cell r="H31">
            <v>118.0726378</v>
          </cell>
          <cell r="I31">
            <v>118.93538149999998</v>
          </cell>
          <cell r="J31">
            <v>120.16787249999999</v>
          </cell>
          <cell r="K31">
            <v>120.16787249999999</v>
          </cell>
          <cell r="L31">
            <v>119.30512879999999</v>
          </cell>
          <cell r="M31">
            <v>119.30512879999999</v>
          </cell>
          <cell r="N31">
            <v>121.0306162</v>
          </cell>
          <cell r="O31">
            <v>123.12585089999999</v>
          </cell>
          <cell r="P31">
            <v>124.85133829999998</v>
          </cell>
          <cell r="Q31">
            <v>125.714082</v>
          </cell>
          <cell r="R31">
            <v>125.714082</v>
          </cell>
          <cell r="S31">
            <v>126.57682569999999</v>
          </cell>
          <cell r="T31">
            <v>126.57682569999999</v>
          </cell>
          <cell r="U31">
            <v>127.80931669999998</v>
          </cell>
          <cell r="V31">
            <v>129.5348041</v>
          </cell>
          <cell r="W31">
            <v>129.5348041</v>
          </cell>
          <cell r="X31">
            <v>130.76729509999998</v>
          </cell>
          <cell r="Y31">
            <v>131.63003879999999</v>
          </cell>
          <cell r="Z31">
            <v>132.4927825</v>
          </cell>
          <cell r="AA31">
            <v>135.08101360000001</v>
          </cell>
          <cell r="AB31">
            <v>137.1762483</v>
          </cell>
          <cell r="AC31">
            <v>139.7644794</v>
          </cell>
          <cell r="AD31">
            <v>142.3527105</v>
          </cell>
          <cell r="AE31">
            <v>144.07819789999999</v>
          </cell>
          <cell r="AF31">
            <v>146.66642899999999</v>
          </cell>
          <cell r="AG31">
            <v>149.6244074</v>
          </cell>
          <cell r="AH31">
            <v>152.2126385</v>
          </cell>
          <cell r="AI31">
            <v>154.30787319999999</v>
          </cell>
          <cell r="AJ31">
            <v>156.03336060000001</v>
          </cell>
          <cell r="AK31">
            <v>157.758848</v>
          </cell>
          <cell r="AL31">
            <v>160.3470791</v>
          </cell>
          <cell r="AM31">
            <v>163.3050575</v>
          </cell>
          <cell r="AN31">
            <v>165.89328860000001</v>
          </cell>
          <cell r="AO31">
            <v>165.89328860000001</v>
          </cell>
          <cell r="AP31">
            <v>165.0305449</v>
          </cell>
          <cell r="AQ31">
            <v>165.0305449</v>
          </cell>
          <cell r="AR31">
            <v>165.89328860000001</v>
          </cell>
          <cell r="AS31">
            <v>165.0305449</v>
          </cell>
          <cell r="AT31">
            <v>164.16780120000001</v>
          </cell>
          <cell r="AU31">
            <v>163.3050575</v>
          </cell>
          <cell r="AV31">
            <v>162.44231379999997</v>
          </cell>
          <cell r="AW31">
            <v>161.57957009999998</v>
          </cell>
          <cell r="AX31">
            <v>162.81206109999999</v>
          </cell>
          <cell r="AY31">
            <v>163.67480479999998</v>
          </cell>
          <cell r="AZ31">
            <v>164.53754849999999</v>
          </cell>
          <cell r="BA31">
            <v>165.40029219999997</v>
          </cell>
          <cell r="BB31">
            <v>166.26303590000001</v>
          </cell>
          <cell r="BC31">
            <v>167.12577959999999</v>
          </cell>
        </row>
        <row r="32">
          <cell r="B32" t="str">
            <v>C.28</v>
          </cell>
          <cell r="C32" t="str">
            <v>A luce miscelata</v>
          </cell>
          <cell r="D32" t="str">
            <v>160 W</v>
          </cell>
          <cell r="E32">
            <v>160.31</v>
          </cell>
          <cell r="F32">
            <v>0.435</v>
          </cell>
          <cell r="G32">
            <v>90.575150000000008</v>
          </cell>
          <cell r="H32">
            <v>86.770993700000005</v>
          </cell>
          <cell r="I32">
            <v>87.405019749999994</v>
          </cell>
          <cell r="J32">
            <v>88.310771250000002</v>
          </cell>
          <cell r="K32">
            <v>88.310771250000002</v>
          </cell>
          <cell r="L32">
            <v>87.676745199999999</v>
          </cell>
          <cell r="M32">
            <v>87.676745199999999</v>
          </cell>
          <cell r="N32">
            <v>88.944797300000005</v>
          </cell>
          <cell r="O32">
            <v>90.484574850000001</v>
          </cell>
          <cell r="P32">
            <v>91.752626949999993</v>
          </cell>
          <cell r="Q32">
            <v>92.38665300000001</v>
          </cell>
          <cell r="R32">
            <v>92.38665300000001</v>
          </cell>
          <cell r="S32">
            <v>93.020679049999998</v>
          </cell>
          <cell r="T32">
            <v>93.020679049999998</v>
          </cell>
          <cell r="U32">
            <v>93.926430550000006</v>
          </cell>
          <cell r="V32">
            <v>95.194482649999998</v>
          </cell>
          <cell r="W32">
            <v>95.194482649999998</v>
          </cell>
          <cell r="X32">
            <v>96.100234150000006</v>
          </cell>
          <cell r="Y32">
            <v>96.734260200000008</v>
          </cell>
          <cell r="Z32">
            <v>97.368286250000011</v>
          </cell>
          <cell r="AA32">
            <v>99.27036440000002</v>
          </cell>
          <cell r="AB32">
            <v>100.81014195</v>
          </cell>
          <cell r="AC32">
            <v>102.7122201</v>
          </cell>
          <cell r="AD32">
            <v>104.61429825</v>
          </cell>
          <cell r="AE32">
            <v>105.88235035000001</v>
          </cell>
          <cell r="AF32">
            <v>107.7844285</v>
          </cell>
          <cell r="AG32">
            <v>109.9582321</v>
          </cell>
          <cell r="AH32">
            <v>111.86031025</v>
          </cell>
          <cell r="AI32">
            <v>113.40008780000001</v>
          </cell>
          <cell r="AJ32">
            <v>114.66813990000001</v>
          </cell>
          <cell r="AK32">
            <v>115.93619200000001</v>
          </cell>
          <cell r="AL32">
            <v>117.83827015</v>
          </cell>
          <cell r="AM32">
            <v>120.01207375000001</v>
          </cell>
          <cell r="AN32">
            <v>121.91415190000002</v>
          </cell>
          <cell r="AO32">
            <v>121.91415190000002</v>
          </cell>
          <cell r="AP32">
            <v>121.28012585</v>
          </cell>
          <cell r="AQ32">
            <v>121.28012585</v>
          </cell>
          <cell r="AR32">
            <v>121.91415190000002</v>
          </cell>
          <cell r="AS32">
            <v>121.28012585</v>
          </cell>
          <cell r="AT32">
            <v>120.64609980000002</v>
          </cell>
          <cell r="AU32">
            <v>120.01207375000001</v>
          </cell>
          <cell r="AV32">
            <v>119.3780477</v>
          </cell>
          <cell r="AW32">
            <v>118.74402165000001</v>
          </cell>
          <cell r="AX32">
            <v>119.64977315</v>
          </cell>
          <cell r="AY32">
            <v>120.28379919999999</v>
          </cell>
          <cell r="AZ32">
            <v>120.91782525000001</v>
          </cell>
          <cell r="BA32">
            <v>121.5518513</v>
          </cell>
          <cell r="BB32">
            <v>122.18587735000001</v>
          </cell>
          <cell r="BC32">
            <v>122.8199034</v>
          </cell>
        </row>
        <row r="33">
          <cell r="B33" t="str">
            <v>C.29</v>
          </cell>
          <cell r="C33" t="str">
            <v>A luce miscelata</v>
          </cell>
          <cell r="D33" t="str">
            <v>250 W</v>
          </cell>
          <cell r="E33">
            <v>221.24</v>
          </cell>
          <cell r="F33">
            <v>0.435</v>
          </cell>
          <cell r="G33">
            <v>125.00060000000001</v>
          </cell>
          <cell r="H33">
            <v>119.7505748</v>
          </cell>
          <cell r="I33">
            <v>120.62557899999999</v>
          </cell>
          <cell r="J33">
            <v>121.87558499999999</v>
          </cell>
          <cell r="K33">
            <v>121.87558499999999</v>
          </cell>
          <cell r="L33">
            <v>121.00058080000001</v>
          </cell>
          <cell r="M33">
            <v>121.00058080000001</v>
          </cell>
          <cell r="N33">
            <v>122.75058920000001</v>
          </cell>
          <cell r="O33">
            <v>124.8755994</v>
          </cell>
          <cell r="P33">
            <v>126.6256078</v>
          </cell>
          <cell r="Q33">
            <v>127.500612</v>
          </cell>
          <cell r="R33">
            <v>127.500612</v>
          </cell>
          <cell r="S33">
            <v>128.3756162</v>
          </cell>
          <cell r="T33">
            <v>128.3756162</v>
          </cell>
          <cell r="U33">
            <v>129.62562220000001</v>
          </cell>
          <cell r="V33">
            <v>131.37563059999999</v>
          </cell>
          <cell r="W33">
            <v>131.37563059999999</v>
          </cell>
          <cell r="X33">
            <v>132.62563660000001</v>
          </cell>
          <cell r="Y33">
            <v>133.50064080000001</v>
          </cell>
          <cell r="Z33">
            <v>134.37564499999999</v>
          </cell>
          <cell r="AA33">
            <v>137.00065760000001</v>
          </cell>
          <cell r="AB33">
            <v>139.1256678</v>
          </cell>
          <cell r="AC33">
            <v>141.75068039999999</v>
          </cell>
          <cell r="AD33">
            <v>144.37569300000001</v>
          </cell>
          <cell r="AE33">
            <v>146.12570140000003</v>
          </cell>
          <cell r="AF33">
            <v>148.75071399999999</v>
          </cell>
          <cell r="AG33">
            <v>151.75072840000001</v>
          </cell>
          <cell r="AH33">
            <v>154.375741</v>
          </cell>
          <cell r="AI33">
            <v>156.5007512</v>
          </cell>
          <cell r="AJ33">
            <v>158.25075960000001</v>
          </cell>
          <cell r="AK33">
            <v>160.00076800000002</v>
          </cell>
          <cell r="AL33">
            <v>162.62578060000001</v>
          </cell>
          <cell r="AM33">
            <v>165.62579500000001</v>
          </cell>
          <cell r="AN33">
            <v>168.25080760000003</v>
          </cell>
          <cell r="AO33">
            <v>168.25080760000003</v>
          </cell>
          <cell r="AP33">
            <v>167.3758034</v>
          </cell>
          <cell r="AQ33">
            <v>167.3758034</v>
          </cell>
          <cell r="AR33">
            <v>168.25080760000003</v>
          </cell>
          <cell r="AS33">
            <v>167.3758034</v>
          </cell>
          <cell r="AT33">
            <v>166.50079920000002</v>
          </cell>
          <cell r="AU33">
            <v>165.62579500000001</v>
          </cell>
          <cell r="AV33">
            <v>164.75079079999998</v>
          </cell>
          <cell r="AW33">
            <v>163.8757866</v>
          </cell>
          <cell r="AX33">
            <v>165.12579260000001</v>
          </cell>
          <cell r="AY33">
            <v>166.00079679999999</v>
          </cell>
          <cell r="AZ33">
            <v>166.875801</v>
          </cell>
          <cell r="BA33">
            <v>167.7508052</v>
          </cell>
          <cell r="BB33">
            <v>168.62580940000001</v>
          </cell>
          <cell r="BC33">
            <v>169.50081359999999</v>
          </cell>
        </row>
        <row r="34">
          <cell r="B34" t="str">
            <v>C.30</v>
          </cell>
          <cell r="C34" t="str">
            <v>A luce miscelata</v>
          </cell>
          <cell r="D34" t="str">
            <v>500 W</v>
          </cell>
          <cell r="E34">
            <v>394.5</v>
          </cell>
          <cell r="F34">
            <v>0.435</v>
          </cell>
          <cell r="G34">
            <v>222.89250000000001</v>
          </cell>
          <cell r="H34">
            <v>213.531015</v>
          </cell>
          <cell r="I34">
            <v>215.09126249999997</v>
          </cell>
          <cell r="J34">
            <v>217.32018749999997</v>
          </cell>
          <cell r="K34">
            <v>217.32018749999997</v>
          </cell>
          <cell r="L34">
            <v>215.75994</v>
          </cell>
          <cell r="M34">
            <v>215.75994</v>
          </cell>
          <cell r="N34">
            <v>218.88043500000001</v>
          </cell>
          <cell r="O34">
            <v>222.66960749999998</v>
          </cell>
          <cell r="P34">
            <v>225.79010249999999</v>
          </cell>
          <cell r="Q34">
            <v>227.35035000000002</v>
          </cell>
          <cell r="R34">
            <v>227.35035000000002</v>
          </cell>
          <cell r="S34">
            <v>228.91059749999999</v>
          </cell>
          <cell r="T34">
            <v>228.91059749999999</v>
          </cell>
          <cell r="U34">
            <v>231.1395225</v>
          </cell>
          <cell r="V34">
            <v>234.2600175</v>
          </cell>
          <cell r="W34">
            <v>234.2600175</v>
          </cell>
          <cell r="X34">
            <v>236.48894250000001</v>
          </cell>
          <cell r="Y34">
            <v>238.04919000000004</v>
          </cell>
          <cell r="Z34">
            <v>239.60943750000001</v>
          </cell>
          <cell r="AA34">
            <v>244.29018000000002</v>
          </cell>
          <cell r="AB34">
            <v>248.0793525</v>
          </cell>
          <cell r="AC34">
            <v>252.76009499999998</v>
          </cell>
          <cell r="AD34">
            <v>257.44083750000004</v>
          </cell>
          <cell r="AE34">
            <v>260.56133250000005</v>
          </cell>
          <cell r="AF34">
            <v>265.242075</v>
          </cell>
          <cell r="AG34">
            <v>270.59149500000001</v>
          </cell>
          <cell r="AH34">
            <v>275.27223749999996</v>
          </cell>
          <cell r="AI34">
            <v>279.06141000000002</v>
          </cell>
          <cell r="AJ34">
            <v>282.18190500000003</v>
          </cell>
          <cell r="AK34">
            <v>285.30240000000003</v>
          </cell>
          <cell r="AL34">
            <v>289.98314249999999</v>
          </cell>
          <cell r="AM34">
            <v>295.33256249999999</v>
          </cell>
          <cell r="AN34">
            <v>300.01330500000006</v>
          </cell>
          <cell r="AO34">
            <v>300.01330500000006</v>
          </cell>
          <cell r="AP34">
            <v>298.4530575</v>
          </cell>
          <cell r="AQ34">
            <v>298.4530575</v>
          </cell>
          <cell r="AR34">
            <v>300.01330500000006</v>
          </cell>
          <cell r="AS34">
            <v>298.4530575</v>
          </cell>
          <cell r="AT34">
            <v>296.89281000000005</v>
          </cell>
          <cell r="AU34">
            <v>295.33256249999999</v>
          </cell>
          <cell r="AV34">
            <v>293.77231499999999</v>
          </cell>
          <cell r="AW34">
            <v>292.21206749999999</v>
          </cell>
          <cell r="AX34">
            <v>294.44099249999999</v>
          </cell>
          <cell r="AY34">
            <v>296.00124</v>
          </cell>
          <cell r="AZ34">
            <v>297.5614875</v>
          </cell>
          <cell r="BA34">
            <v>299.121735</v>
          </cell>
          <cell r="BB34">
            <v>300.6819825</v>
          </cell>
          <cell r="BC34">
            <v>302.24223000000001</v>
          </cell>
        </row>
        <row r="35">
          <cell r="B35" t="str">
            <v>C.31</v>
          </cell>
          <cell r="C35" t="str">
            <v>Led</v>
          </cell>
          <cell r="D35" t="str">
            <v xml:space="preserve">18 W </v>
          </cell>
          <cell r="E35">
            <v>77.03</v>
          </cell>
          <cell r="F35">
            <v>0.435</v>
          </cell>
          <cell r="G35">
            <v>43.521950000000004</v>
          </cell>
          <cell r="H35">
            <v>41.694028100000004</v>
          </cell>
          <cell r="I35">
            <v>41.998681749999996</v>
          </cell>
          <cell r="J35">
            <v>42.433901249999998</v>
          </cell>
          <cell r="K35">
            <v>42.433901249999998</v>
          </cell>
          <cell r="L35">
            <v>42.129247599999999</v>
          </cell>
          <cell r="M35">
            <v>42.129247599999999</v>
          </cell>
          <cell r="N35">
            <v>42.738554900000004</v>
          </cell>
          <cell r="O35">
            <v>43.478428049999998</v>
          </cell>
          <cell r="P35">
            <v>44.087735350000003</v>
          </cell>
          <cell r="Q35">
            <v>44.392389000000001</v>
          </cell>
          <cell r="R35">
            <v>44.392389000000001</v>
          </cell>
          <cell r="S35">
            <v>44.69704265</v>
          </cell>
          <cell r="T35">
            <v>44.69704265</v>
          </cell>
          <cell r="U35">
            <v>45.132262150000003</v>
          </cell>
          <cell r="V35">
            <v>45.74156945</v>
          </cell>
          <cell r="W35">
            <v>45.74156945</v>
          </cell>
          <cell r="X35">
            <v>46.176788950000002</v>
          </cell>
          <cell r="Y35">
            <v>46.481442600000008</v>
          </cell>
          <cell r="Z35">
            <v>46.78609625</v>
          </cell>
          <cell r="AA35">
            <v>47.70005720000001</v>
          </cell>
          <cell r="AB35">
            <v>48.439930350000004</v>
          </cell>
          <cell r="AC35">
            <v>49.353891300000001</v>
          </cell>
          <cell r="AD35">
            <v>50.267852250000004</v>
          </cell>
          <cell r="AE35">
            <v>50.877159550000009</v>
          </cell>
          <cell r="AF35">
            <v>51.791120500000005</v>
          </cell>
          <cell r="AG35">
            <v>52.835647300000005</v>
          </cell>
          <cell r="AH35">
            <v>53.749608250000001</v>
          </cell>
          <cell r="AI35">
            <v>54.489481400000003</v>
          </cell>
          <cell r="AJ35">
            <v>55.098788700000007</v>
          </cell>
          <cell r="AK35">
            <v>55.708096000000005</v>
          </cell>
          <cell r="AL35">
            <v>56.622056950000001</v>
          </cell>
          <cell r="AM35">
            <v>57.666583750000001</v>
          </cell>
          <cell r="AN35">
            <v>58.580544700000011</v>
          </cell>
          <cell r="AO35">
            <v>58.580544700000011</v>
          </cell>
          <cell r="AP35">
            <v>58.275891050000006</v>
          </cell>
          <cell r="AQ35">
            <v>58.275891050000006</v>
          </cell>
          <cell r="AR35">
            <v>58.580544700000011</v>
          </cell>
          <cell r="AS35">
            <v>58.275891050000006</v>
          </cell>
          <cell r="AT35">
            <v>57.971237400000007</v>
          </cell>
          <cell r="AU35">
            <v>57.666583750000001</v>
          </cell>
          <cell r="AV35">
            <v>57.361930099999995</v>
          </cell>
          <cell r="AW35">
            <v>57.057276450000003</v>
          </cell>
          <cell r="AX35">
            <v>57.492495950000006</v>
          </cell>
          <cell r="AY35">
            <v>57.797149599999997</v>
          </cell>
          <cell r="AZ35">
            <v>58.101803250000003</v>
          </cell>
          <cell r="BA35">
            <v>58.406456900000002</v>
          </cell>
          <cell r="BB35">
            <v>58.711110550000001</v>
          </cell>
          <cell r="BC35">
            <v>59.0157642</v>
          </cell>
        </row>
        <row r="36">
          <cell r="B36" t="str">
            <v>C.32</v>
          </cell>
          <cell r="C36" t="str">
            <v>Led</v>
          </cell>
          <cell r="D36" t="str">
            <v xml:space="preserve">36 W </v>
          </cell>
          <cell r="E36">
            <v>96.11</v>
          </cell>
          <cell r="F36">
            <v>0.435</v>
          </cell>
          <cell r="G36">
            <v>54.302149999999997</v>
          </cell>
          <cell r="H36">
            <v>52.021459699999994</v>
          </cell>
          <cell r="I36">
            <v>52.401574749999988</v>
          </cell>
          <cell r="J36">
            <v>52.944596249999989</v>
          </cell>
          <cell r="K36">
            <v>52.944596249999989</v>
          </cell>
          <cell r="L36">
            <v>52.564481199999996</v>
          </cell>
          <cell r="M36">
            <v>52.564481199999996</v>
          </cell>
          <cell r="N36">
            <v>53.324711299999997</v>
          </cell>
          <cell r="O36">
            <v>54.247847849999992</v>
          </cell>
          <cell r="P36">
            <v>55.008077949999993</v>
          </cell>
          <cell r="Q36">
            <v>55.388193000000001</v>
          </cell>
          <cell r="R36">
            <v>55.388193000000001</v>
          </cell>
          <cell r="S36">
            <v>55.768308049999995</v>
          </cell>
          <cell r="T36">
            <v>55.768308049999995</v>
          </cell>
          <cell r="U36">
            <v>56.311329549999996</v>
          </cell>
          <cell r="V36">
            <v>57.07155964999999</v>
          </cell>
          <cell r="W36">
            <v>57.07155964999999</v>
          </cell>
          <cell r="X36">
            <v>57.614581149999992</v>
          </cell>
          <cell r="Y36">
            <v>57.9946962</v>
          </cell>
          <cell r="Z36">
            <v>58.374811249999993</v>
          </cell>
          <cell r="AA36">
            <v>59.515156400000002</v>
          </cell>
          <cell r="AB36">
            <v>60.438292949999997</v>
          </cell>
          <cell r="AC36">
            <v>61.578638099999992</v>
          </cell>
          <cell r="AD36">
            <v>62.718983250000001</v>
          </cell>
          <cell r="AE36">
            <v>63.479213350000002</v>
          </cell>
          <cell r="AF36">
            <v>64.619558499999997</v>
          </cell>
          <cell r="AG36">
            <v>65.922810099999992</v>
          </cell>
          <cell r="AH36">
            <v>67.063155249999994</v>
          </cell>
          <cell r="AI36">
            <v>67.986291800000004</v>
          </cell>
          <cell r="AJ36">
            <v>68.746521899999991</v>
          </cell>
          <cell r="AK36">
            <v>69.506751999999992</v>
          </cell>
          <cell r="AL36">
            <v>70.647097149999993</v>
          </cell>
          <cell r="AM36">
            <v>71.950348749999989</v>
          </cell>
          <cell r="AN36">
            <v>73.090693900000005</v>
          </cell>
          <cell r="AO36">
            <v>73.090693900000005</v>
          </cell>
          <cell r="AP36">
            <v>72.71057884999999</v>
          </cell>
          <cell r="AQ36">
            <v>72.71057884999999</v>
          </cell>
          <cell r="AR36">
            <v>73.090693900000005</v>
          </cell>
          <cell r="AS36">
            <v>72.71057884999999</v>
          </cell>
          <cell r="AT36">
            <v>72.330463800000004</v>
          </cell>
          <cell r="AU36">
            <v>71.950348749999989</v>
          </cell>
          <cell r="AV36">
            <v>71.570233699999989</v>
          </cell>
          <cell r="AW36">
            <v>71.190118649999988</v>
          </cell>
          <cell r="AX36">
            <v>71.733140149999997</v>
          </cell>
          <cell r="AY36">
            <v>72.113255199999983</v>
          </cell>
          <cell r="AZ36">
            <v>72.493370249999998</v>
          </cell>
          <cell r="BA36">
            <v>72.873485299999984</v>
          </cell>
          <cell r="BB36">
            <v>73.253600349999999</v>
          </cell>
          <cell r="BC36">
            <v>73.633715399999986</v>
          </cell>
        </row>
        <row r="37">
          <cell r="B37" t="str">
            <v>C.33</v>
          </cell>
          <cell r="C37" t="str">
            <v>Led</v>
          </cell>
          <cell r="D37" t="str">
            <v xml:space="preserve">54 W </v>
          </cell>
          <cell r="E37">
            <v>115.19</v>
          </cell>
          <cell r="F37">
            <v>0.435</v>
          </cell>
          <cell r="G37">
            <v>65.082349999999991</v>
          </cell>
          <cell r="H37">
            <v>62.348891299999991</v>
          </cell>
          <cell r="I37">
            <v>62.804467749999979</v>
          </cell>
          <cell r="J37">
            <v>63.455291249999981</v>
          </cell>
          <cell r="K37">
            <v>63.455291249999981</v>
          </cell>
          <cell r="L37">
            <v>62.999714799999992</v>
          </cell>
          <cell r="M37">
            <v>62.999714799999992</v>
          </cell>
          <cell r="N37">
            <v>63.91086769999999</v>
          </cell>
          <cell r="O37">
            <v>65.01726764999998</v>
          </cell>
          <cell r="P37">
            <v>65.928420549999984</v>
          </cell>
          <cell r="Q37">
            <v>66.383996999999994</v>
          </cell>
          <cell r="R37">
            <v>66.383996999999994</v>
          </cell>
          <cell r="S37">
            <v>66.839573449999989</v>
          </cell>
          <cell r="T37">
            <v>66.839573449999989</v>
          </cell>
          <cell r="U37">
            <v>67.49039694999999</v>
          </cell>
          <cell r="V37">
            <v>68.401549849999981</v>
          </cell>
          <cell r="W37">
            <v>68.401549849999981</v>
          </cell>
          <cell r="X37">
            <v>69.052373349999982</v>
          </cell>
          <cell r="Y37">
            <v>69.507949799999992</v>
          </cell>
          <cell r="Z37">
            <v>69.963526249999987</v>
          </cell>
          <cell r="AA37">
            <v>71.330255600000001</v>
          </cell>
          <cell r="AB37">
            <v>72.436655549999983</v>
          </cell>
          <cell r="AC37">
            <v>73.803384899999983</v>
          </cell>
          <cell r="AD37">
            <v>75.170114249999997</v>
          </cell>
          <cell r="AE37">
            <v>76.081267149999988</v>
          </cell>
          <cell r="AF37">
            <v>77.447996499999988</v>
          </cell>
          <cell r="AG37">
            <v>79.009972899999994</v>
          </cell>
          <cell r="AH37">
            <v>80.37670224999998</v>
          </cell>
          <cell r="AI37">
            <v>81.48310219999999</v>
          </cell>
          <cell r="AJ37">
            <v>82.394255099999995</v>
          </cell>
          <cell r="AK37">
            <v>83.305407999999986</v>
          </cell>
          <cell r="AL37">
            <v>84.672137349999986</v>
          </cell>
          <cell r="AM37">
            <v>86.234113749999992</v>
          </cell>
          <cell r="AN37">
            <v>87.600843099999992</v>
          </cell>
          <cell r="AO37">
            <v>87.600843099999992</v>
          </cell>
          <cell r="AP37">
            <v>87.145266649999982</v>
          </cell>
          <cell r="AQ37">
            <v>87.145266649999982</v>
          </cell>
          <cell r="AR37">
            <v>87.600843099999992</v>
          </cell>
          <cell r="AS37">
            <v>87.145266649999982</v>
          </cell>
          <cell r="AT37">
            <v>86.689690199999987</v>
          </cell>
          <cell r="AU37">
            <v>86.234113749999992</v>
          </cell>
          <cell r="AV37">
            <v>85.778537299999982</v>
          </cell>
          <cell r="AW37">
            <v>85.322960849999987</v>
          </cell>
          <cell r="AX37">
            <v>85.973784349999988</v>
          </cell>
          <cell r="AY37">
            <v>86.429360799999984</v>
          </cell>
          <cell r="AZ37">
            <v>86.884937249999979</v>
          </cell>
          <cell r="BA37">
            <v>87.340513699999974</v>
          </cell>
          <cell r="BB37">
            <v>87.796090149999984</v>
          </cell>
          <cell r="BC37">
            <v>88.251666599999979</v>
          </cell>
        </row>
        <row r="38">
          <cell r="B38" t="str">
            <v>C.34</v>
          </cell>
          <cell r="C38" t="str">
            <v>Led</v>
          </cell>
          <cell r="D38" t="str">
            <v xml:space="preserve">72 W </v>
          </cell>
          <cell r="E38">
            <v>134.27000000000001</v>
          </cell>
          <cell r="F38">
            <v>0.435</v>
          </cell>
          <cell r="G38">
            <v>75.862549999999999</v>
          </cell>
          <cell r="H38">
            <v>72.676322900000002</v>
          </cell>
          <cell r="I38">
            <v>73.207360749999992</v>
          </cell>
          <cell r="J38">
            <v>73.965986249999986</v>
          </cell>
          <cell r="K38">
            <v>73.965986249999986</v>
          </cell>
          <cell r="L38">
            <v>73.434948399999996</v>
          </cell>
          <cell r="M38">
            <v>73.434948399999996</v>
          </cell>
          <cell r="N38">
            <v>74.497024100000004</v>
          </cell>
          <cell r="O38">
            <v>75.786687449999988</v>
          </cell>
          <cell r="P38">
            <v>76.848763149999996</v>
          </cell>
          <cell r="Q38">
            <v>77.379801</v>
          </cell>
          <cell r="R38">
            <v>77.379801</v>
          </cell>
          <cell r="S38">
            <v>77.91083884999999</v>
          </cell>
          <cell r="T38">
            <v>77.91083884999999</v>
          </cell>
          <cell r="U38">
            <v>78.669464349999998</v>
          </cell>
          <cell r="V38">
            <v>79.731540049999992</v>
          </cell>
          <cell r="W38">
            <v>79.731540049999992</v>
          </cell>
          <cell r="X38">
            <v>80.49016555</v>
          </cell>
          <cell r="Y38">
            <v>81.021203400000005</v>
          </cell>
          <cell r="Z38">
            <v>81.552241249999994</v>
          </cell>
          <cell r="AA38">
            <v>83.145354800000007</v>
          </cell>
          <cell r="AB38">
            <v>84.435018150000005</v>
          </cell>
          <cell r="AC38">
            <v>86.028131699999989</v>
          </cell>
          <cell r="AD38">
            <v>87.621245250000001</v>
          </cell>
          <cell r="AE38">
            <v>88.683320949999995</v>
          </cell>
          <cell r="AF38">
            <v>90.276434499999993</v>
          </cell>
          <cell r="AG38">
            <v>92.097135699999995</v>
          </cell>
          <cell r="AH38">
            <v>93.690249249999994</v>
          </cell>
          <cell r="AI38">
            <v>94.979912599999992</v>
          </cell>
          <cell r="AJ38">
            <v>96.0419883</v>
          </cell>
          <cell r="AK38">
            <v>97.104063999999994</v>
          </cell>
          <cell r="AL38">
            <v>98.697177549999992</v>
          </cell>
          <cell r="AM38">
            <v>100.51787874999999</v>
          </cell>
          <cell r="AN38">
            <v>102.11099230000001</v>
          </cell>
          <cell r="AO38">
            <v>102.11099230000001</v>
          </cell>
          <cell r="AP38">
            <v>101.57995445</v>
          </cell>
          <cell r="AQ38">
            <v>101.57995445</v>
          </cell>
          <cell r="AR38">
            <v>102.11099230000001</v>
          </cell>
          <cell r="AS38">
            <v>101.57995445</v>
          </cell>
          <cell r="AT38">
            <v>101.0489166</v>
          </cell>
          <cell r="AU38">
            <v>100.51787874999999</v>
          </cell>
          <cell r="AV38">
            <v>99.98684089999999</v>
          </cell>
          <cell r="AW38">
            <v>99.45580305</v>
          </cell>
          <cell r="AX38">
            <v>100.21442854999999</v>
          </cell>
          <cell r="AY38">
            <v>100.74546639999998</v>
          </cell>
          <cell r="AZ38">
            <v>101.27650425</v>
          </cell>
          <cell r="BA38">
            <v>101.80754209999999</v>
          </cell>
          <cell r="BB38">
            <v>102.33857995</v>
          </cell>
          <cell r="BC38">
            <v>102.86961779999999</v>
          </cell>
        </row>
        <row r="39">
          <cell r="B39" t="str">
            <v>C.35</v>
          </cell>
          <cell r="C39" t="str">
            <v>Led</v>
          </cell>
          <cell r="D39" t="str">
            <v>144 W</v>
          </cell>
          <cell r="E39">
            <v>210.58</v>
          </cell>
          <cell r="F39">
            <v>0.435</v>
          </cell>
          <cell r="G39">
            <v>118.97770000000001</v>
          </cell>
          <cell r="H39">
            <v>113.98063660000001</v>
          </cell>
          <cell r="I39">
            <v>114.8134805</v>
          </cell>
          <cell r="J39">
            <v>116.0032575</v>
          </cell>
          <cell r="K39">
            <v>116.0032575</v>
          </cell>
          <cell r="L39">
            <v>115.1704136</v>
          </cell>
          <cell r="M39">
            <v>115.1704136</v>
          </cell>
          <cell r="N39">
            <v>116.8361014</v>
          </cell>
          <cell r="O39">
            <v>118.8587223</v>
          </cell>
          <cell r="P39">
            <v>120.5244101</v>
          </cell>
          <cell r="Q39">
            <v>121.35725400000001</v>
          </cell>
          <cell r="R39">
            <v>121.35725400000001</v>
          </cell>
          <cell r="S39">
            <v>122.1900979</v>
          </cell>
          <cell r="T39">
            <v>122.1900979</v>
          </cell>
          <cell r="U39">
            <v>123.3798749</v>
          </cell>
          <cell r="V39">
            <v>125.0455627</v>
          </cell>
          <cell r="W39">
            <v>125.0455627</v>
          </cell>
          <cell r="X39">
            <v>126.23533970000001</v>
          </cell>
          <cell r="Y39">
            <v>127.06818360000003</v>
          </cell>
          <cell r="Z39">
            <v>127.90102750000001</v>
          </cell>
          <cell r="AA39">
            <v>130.39955920000003</v>
          </cell>
          <cell r="AB39">
            <v>132.42218010000002</v>
          </cell>
          <cell r="AC39">
            <v>134.92071179999999</v>
          </cell>
          <cell r="AD39">
            <v>137.41924350000002</v>
          </cell>
          <cell r="AE39">
            <v>139.08493130000002</v>
          </cell>
          <cell r="AF39">
            <v>141.58346300000002</v>
          </cell>
          <cell r="AG39">
            <v>144.43892780000002</v>
          </cell>
          <cell r="AH39">
            <v>146.93745949999999</v>
          </cell>
          <cell r="AI39">
            <v>148.96008040000001</v>
          </cell>
          <cell r="AJ39">
            <v>150.62576820000001</v>
          </cell>
          <cell r="AK39">
            <v>152.29145600000001</v>
          </cell>
          <cell r="AL39">
            <v>154.78998770000001</v>
          </cell>
          <cell r="AM39">
            <v>157.6454525</v>
          </cell>
          <cell r="AN39">
            <v>160.14398420000003</v>
          </cell>
          <cell r="AO39">
            <v>160.14398420000003</v>
          </cell>
          <cell r="AP39">
            <v>159.31114030000001</v>
          </cell>
          <cell r="AQ39">
            <v>159.31114030000001</v>
          </cell>
          <cell r="AR39">
            <v>160.14398420000003</v>
          </cell>
          <cell r="AS39">
            <v>159.31114030000001</v>
          </cell>
          <cell r="AT39">
            <v>158.47829640000003</v>
          </cell>
          <cell r="AU39">
            <v>157.6454525</v>
          </cell>
          <cell r="AV39">
            <v>156.8126086</v>
          </cell>
          <cell r="AW39">
            <v>155.9797647</v>
          </cell>
          <cell r="AX39">
            <v>157.16954170000002</v>
          </cell>
          <cell r="AY39">
            <v>158.0023856</v>
          </cell>
          <cell r="AZ39">
            <v>158.83522950000003</v>
          </cell>
          <cell r="BA39">
            <v>159.6680734</v>
          </cell>
          <cell r="BB39">
            <v>160.50091730000003</v>
          </cell>
          <cell r="BC39">
            <v>161.3337612</v>
          </cell>
        </row>
        <row r="42">
          <cell r="B42" t="str">
            <v>C.36</v>
          </cell>
          <cell r="C42" t="str">
            <v>Lanterna* 3 moduli colore – giallo e verde diametro 200 mm  –  rosso diametro 300- incandescenza</v>
          </cell>
          <cell r="D42" t="str">
            <v>60 W  verde; 60 W giallo; 100 W rosso</v>
          </cell>
          <cell r="E42">
            <v>229.5</v>
          </cell>
          <cell r="F42">
            <v>0.4</v>
          </cell>
          <cell r="G42">
            <v>137.69999999999999</v>
          </cell>
          <cell r="H42">
            <v>131.91659999999999</v>
          </cell>
          <cell r="I42">
            <v>132.88049999999998</v>
          </cell>
          <cell r="J42">
            <v>134.25749999999996</v>
          </cell>
          <cell r="K42">
            <v>134.25749999999996</v>
          </cell>
          <cell r="L42">
            <v>133.2936</v>
          </cell>
          <cell r="M42">
            <v>133.2936</v>
          </cell>
          <cell r="N42">
            <v>135.22139999999999</v>
          </cell>
          <cell r="O42">
            <v>137.56229999999996</v>
          </cell>
          <cell r="P42">
            <v>139.49009999999998</v>
          </cell>
          <cell r="Q42">
            <v>140.45399999999998</v>
          </cell>
          <cell r="R42">
            <v>140.45399999999998</v>
          </cell>
          <cell r="S42">
            <v>141.41789999999997</v>
          </cell>
          <cell r="T42">
            <v>141.41789999999997</v>
          </cell>
          <cell r="U42">
            <v>142.79489999999998</v>
          </cell>
          <cell r="V42">
            <v>144.72269999999997</v>
          </cell>
          <cell r="W42">
            <v>144.72269999999997</v>
          </cell>
          <cell r="X42">
            <v>146.09969999999998</v>
          </cell>
          <cell r="Y42">
            <v>147.06360000000001</v>
          </cell>
          <cell r="Z42">
            <v>148.02749999999997</v>
          </cell>
          <cell r="AA42">
            <v>150.91919999999999</v>
          </cell>
          <cell r="AB42">
            <v>153.26009999999999</v>
          </cell>
          <cell r="AC42">
            <v>156.15179999999998</v>
          </cell>
          <cell r="AD42">
            <v>159.04349999999999</v>
          </cell>
          <cell r="AE42">
            <v>160.97129999999999</v>
          </cell>
          <cell r="AF42">
            <v>163.86299999999997</v>
          </cell>
          <cell r="AG42">
            <v>167.16779999999997</v>
          </cell>
          <cell r="AH42">
            <v>170.05949999999996</v>
          </cell>
          <cell r="AI42">
            <v>172.40039999999999</v>
          </cell>
          <cell r="AJ42">
            <v>174.32819999999998</v>
          </cell>
          <cell r="AK42">
            <v>176.256</v>
          </cell>
          <cell r="AL42">
            <v>179.14769999999999</v>
          </cell>
          <cell r="AM42">
            <v>182.45249999999999</v>
          </cell>
          <cell r="AN42">
            <v>185.3442</v>
          </cell>
          <cell r="AO42">
            <v>185.3442</v>
          </cell>
          <cell r="AP42">
            <v>184.38029999999998</v>
          </cell>
          <cell r="AQ42">
            <v>184.38029999999998</v>
          </cell>
          <cell r="AR42">
            <v>185.3442</v>
          </cell>
          <cell r="AS42">
            <v>184.38029999999998</v>
          </cell>
          <cell r="AT42">
            <v>183.41639999999998</v>
          </cell>
        </row>
        <row r="43">
          <cell r="B43" t="str">
            <v>C.37</v>
          </cell>
          <cell r="C43" t="str">
            <v>Lanterna* 3 moduli colore – diametro 200 mm– incandescenza</v>
          </cell>
          <cell r="D43" t="str">
            <v>60 W  verde; 60 W giallo; 60 W rosso</v>
          </cell>
          <cell r="E43">
            <v>190.36</v>
          </cell>
          <cell r="F43">
            <v>0.4</v>
          </cell>
          <cell r="G43">
            <v>114.21600000000001</v>
          </cell>
          <cell r="H43">
            <v>109.41892800000001</v>
          </cell>
          <cell r="I43">
            <v>110.21843999999999</v>
          </cell>
          <cell r="J43">
            <v>111.36059999999999</v>
          </cell>
          <cell r="K43">
            <v>111.36059999999999</v>
          </cell>
          <cell r="L43">
            <v>110.561088</v>
          </cell>
          <cell r="M43">
            <v>110.561088</v>
          </cell>
          <cell r="N43">
            <v>112.16011200000001</v>
          </cell>
          <cell r="O43">
            <v>114.10178399999999</v>
          </cell>
          <cell r="P43">
            <v>115.70080799999999</v>
          </cell>
          <cell r="Q43">
            <v>116.50032000000002</v>
          </cell>
          <cell r="R43">
            <v>116.50032000000002</v>
          </cell>
          <cell r="S43">
            <v>117.29983199999999</v>
          </cell>
          <cell r="T43">
            <v>117.29983199999999</v>
          </cell>
          <cell r="U43">
            <v>118.441992</v>
          </cell>
          <cell r="V43">
            <v>120.041016</v>
          </cell>
          <cell r="W43">
            <v>120.041016</v>
          </cell>
          <cell r="X43">
            <v>121.183176</v>
          </cell>
          <cell r="Y43">
            <v>121.98268800000001</v>
          </cell>
          <cell r="Z43">
            <v>122.7822</v>
          </cell>
          <cell r="AA43">
            <v>125.18073600000002</v>
          </cell>
          <cell r="AB43">
            <v>127.12240800000001</v>
          </cell>
          <cell r="AC43">
            <v>129.52094399999999</v>
          </cell>
          <cell r="AD43">
            <v>131.91948000000002</v>
          </cell>
          <cell r="AE43">
            <v>133.51850400000001</v>
          </cell>
          <cell r="AF43">
            <v>135.91704000000001</v>
          </cell>
          <cell r="AG43">
            <v>138.65822400000002</v>
          </cell>
          <cell r="AH43">
            <v>141.05676</v>
          </cell>
          <cell r="AI43">
            <v>142.99843200000001</v>
          </cell>
          <cell r="AJ43">
            <v>144.59745600000002</v>
          </cell>
          <cell r="AK43">
            <v>146.19648000000001</v>
          </cell>
          <cell r="AL43">
            <v>148.59501600000002</v>
          </cell>
          <cell r="AM43">
            <v>151.33620000000002</v>
          </cell>
          <cell r="AN43">
            <v>153.73473600000003</v>
          </cell>
          <cell r="AO43">
            <v>153.73473600000003</v>
          </cell>
          <cell r="AP43">
            <v>152.93522400000001</v>
          </cell>
          <cell r="AQ43">
            <v>152.93522400000001</v>
          </cell>
          <cell r="AR43">
            <v>153.73473600000003</v>
          </cell>
          <cell r="AS43">
            <v>152.93522400000001</v>
          </cell>
          <cell r="AT43">
            <v>152.13571200000001</v>
          </cell>
        </row>
        <row r="44">
          <cell r="B44" t="str">
            <v>C.38</v>
          </cell>
          <cell r="C44" t="str">
            <v>Lanterna 1 modulo colore – diametro 200/300– incandescenza</v>
          </cell>
          <cell r="D44" t="str">
            <v>100W</v>
          </cell>
          <cell r="E44">
            <v>172.71</v>
          </cell>
          <cell r="F44">
            <v>0.4</v>
          </cell>
          <cell r="G44">
            <v>103.626</v>
          </cell>
          <cell r="H44">
            <v>99.273707999999999</v>
          </cell>
          <cell r="I44">
            <v>99.999089999999995</v>
          </cell>
          <cell r="J44">
            <v>101.03534999999999</v>
          </cell>
          <cell r="K44">
            <v>101.03534999999999</v>
          </cell>
          <cell r="L44">
            <v>100.309968</v>
          </cell>
          <cell r="M44">
            <v>100.309968</v>
          </cell>
          <cell r="N44">
            <v>101.760732</v>
          </cell>
          <cell r="O44">
            <v>103.522374</v>
          </cell>
          <cell r="P44">
            <v>104.97313799999999</v>
          </cell>
          <cell r="Q44">
            <v>105.69852</v>
          </cell>
          <cell r="R44">
            <v>105.69852</v>
          </cell>
          <cell r="S44">
            <v>106.423902</v>
          </cell>
          <cell r="T44">
            <v>106.423902</v>
          </cell>
          <cell r="U44">
            <v>107.460162</v>
          </cell>
          <cell r="V44">
            <v>108.910926</v>
          </cell>
          <cell r="W44">
            <v>108.910926</v>
          </cell>
          <cell r="X44">
            <v>109.947186</v>
          </cell>
          <cell r="Y44">
            <v>110.67256800000001</v>
          </cell>
          <cell r="Z44">
            <v>111.39794999999999</v>
          </cell>
          <cell r="AA44">
            <v>113.57409600000001</v>
          </cell>
          <cell r="AB44">
            <v>115.33573800000001</v>
          </cell>
          <cell r="AC44">
            <v>117.51188399999999</v>
          </cell>
          <cell r="AD44">
            <v>119.68803000000001</v>
          </cell>
          <cell r="AE44">
            <v>121.138794</v>
          </cell>
          <cell r="AF44">
            <v>123.31494000000001</v>
          </cell>
          <cell r="AG44">
            <v>125.801964</v>
          </cell>
          <cell r="AH44">
            <v>127.97810999999999</v>
          </cell>
          <cell r="AI44">
            <v>129.73975200000001</v>
          </cell>
          <cell r="AJ44">
            <v>131.190516</v>
          </cell>
          <cell r="AK44">
            <v>132.64127999999999</v>
          </cell>
          <cell r="AL44">
            <v>134.81742600000001</v>
          </cell>
          <cell r="AM44">
            <v>137.30445</v>
          </cell>
          <cell r="AN44">
            <v>139.48059600000002</v>
          </cell>
          <cell r="AO44">
            <v>139.48059600000002</v>
          </cell>
          <cell r="AP44">
            <v>138.755214</v>
          </cell>
          <cell r="AQ44">
            <v>138.755214</v>
          </cell>
          <cell r="AR44">
            <v>139.48059600000002</v>
          </cell>
          <cell r="AS44">
            <v>138.755214</v>
          </cell>
          <cell r="AT44">
            <v>138.02983200000003</v>
          </cell>
        </row>
        <row r="45">
          <cell r="B45" t="str">
            <v>C.39</v>
          </cell>
          <cell r="C45" t="str">
            <v>Lanterna 1 modulo colore – diametro 200/300– incandescenza</v>
          </cell>
          <cell r="D45" t="str">
            <v>60W</v>
          </cell>
          <cell r="E45">
            <v>129.44</v>
          </cell>
          <cell r="F45">
            <v>0.4</v>
          </cell>
          <cell r="G45">
            <v>77.663999999999987</v>
          </cell>
          <cell r="H45">
            <v>74.402111999999988</v>
          </cell>
          <cell r="I45">
            <v>74.945759999999979</v>
          </cell>
          <cell r="J45">
            <v>75.722399999999979</v>
          </cell>
          <cell r="K45">
            <v>75.722399999999979</v>
          </cell>
          <cell r="L45">
            <v>75.178751999999989</v>
          </cell>
          <cell r="M45">
            <v>75.178751999999989</v>
          </cell>
          <cell r="N45">
            <v>76.266047999999984</v>
          </cell>
          <cell r="O45">
            <v>77.586335999999974</v>
          </cell>
          <cell r="P45">
            <v>78.673631999999984</v>
          </cell>
          <cell r="Q45">
            <v>79.217279999999988</v>
          </cell>
          <cell r="R45">
            <v>79.217279999999988</v>
          </cell>
          <cell r="S45">
            <v>79.760927999999979</v>
          </cell>
          <cell r="T45">
            <v>79.760927999999979</v>
          </cell>
          <cell r="U45">
            <v>80.537567999999979</v>
          </cell>
          <cell r="V45">
            <v>81.624863999999988</v>
          </cell>
          <cell r="W45">
            <v>81.624863999999988</v>
          </cell>
          <cell r="X45">
            <v>82.401503999999989</v>
          </cell>
          <cell r="Y45">
            <v>82.945151999999993</v>
          </cell>
          <cell r="Z45">
            <v>83.488799999999983</v>
          </cell>
          <cell r="AA45">
            <v>85.119743999999997</v>
          </cell>
          <cell r="AB45">
            <v>86.440031999999988</v>
          </cell>
          <cell r="AC45">
            <v>88.070975999999973</v>
          </cell>
          <cell r="AD45">
            <v>89.701919999999987</v>
          </cell>
          <cell r="AE45">
            <v>90.789215999999982</v>
          </cell>
          <cell r="AF45">
            <v>92.420159999999981</v>
          </cell>
          <cell r="AG45">
            <v>94.284095999999977</v>
          </cell>
          <cell r="AH45">
            <v>95.915039999999976</v>
          </cell>
          <cell r="AI45">
            <v>97.235327999999981</v>
          </cell>
          <cell r="AJ45">
            <v>98.32262399999999</v>
          </cell>
          <cell r="AK45">
            <v>99.409919999999985</v>
          </cell>
          <cell r="AL45">
            <v>101.04086399999998</v>
          </cell>
          <cell r="AM45">
            <v>102.90479999999998</v>
          </cell>
          <cell r="AN45">
            <v>104.53574399999999</v>
          </cell>
          <cell r="AO45">
            <v>104.53574399999999</v>
          </cell>
          <cell r="AP45">
            <v>103.99209599999998</v>
          </cell>
          <cell r="AQ45">
            <v>103.99209599999998</v>
          </cell>
          <cell r="AR45">
            <v>104.53574399999999</v>
          </cell>
          <cell r="AS45">
            <v>103.99209599999998</v>
          </cell>
          <cell r="AT45">
            <v>103.44844799999998</v>
          </cell>
        </row>
        <row r="46">
          <cell r="B46" t="str">
            <v>C.40</v>
          </cell>
          <cell r="C46" t="str">
            <v>Lanterna* 3 moduli colore – giallo e verde diametro 200 mm  –  rosso diametro 300- LED</v>
          </cell>
          <cell r="D46" t="str">
            <v>Potenza equivalente a 60 W  verde; 60 W giallo; 100 W rosso</v>
          </cell>
          <cell r="E46">
            <v>150.87</v>
          </cell>
          <cell r="F46">
            <v>0.4</v>
          </cell>
          <cell r="G46">
            <v>90.521999999999991</v>
          </cell>
          <cell r="H46">
            <v>86.720075999999992</v>
          </cell>
          <cell r="I46">
            <v>87.353729999999985</v>
          </cell>
          <cell r="J46">
            <v>88.258949999999984</v>
          </cell>
          <cell r="K46">
            <v>88.258949999999984</v>
          </cell>
          <cell r="L46">
            <v>87.625295999999992</v>
          </cell>
          <cell r="M46">
            <v>87.625295999999992</v>
          </cell>
          <cell r="N46">
            <v>88.892603999999992</v>
          </cell>
          <cell r="O46">
            <v>90.431477999999984</v>
          </cell>
          <cell r="P46">
            <v>91.698785999999984</v>
          </cell>
          <cell r="Q46">
            <v>92.332439999999991</v>
          </cell>
          <cell r="R46">
            <v>92.332439999999991</v>
          </cell>
          <cell r="S46">
            <v>92.966093999999984</v>
          </cell>
          <cell r="T46">
            <v>92.966093999999984</v>
          </cell>
          <cell r="U46">
            <v>93.871313999999984</v>
          </cell>
          <cell r="V46">
            <v>95.138621999999984</v>
          </cell>
          <cell r="W46">
            <v>95.138621999999984</v>
          </cell>
          <cell r="X46">
            <v>96.043841999999984</v>
          </cell>
          <cell r="Y46">
            <v>96.677495999999991</v>
          </cell>
          <cell r="Z46">
            <v>97.311149999999984</v>
          </cell>
          <cell r="AA46">
            <v>99.212112000000005</v>
          </cell>
          <cell r="AB46">
            <v>100.75098599999998</v>
          </cell>
          <cell r="AC46">
            <v>102.65194799999998</v>
          </cell>
          <cell r="AD46">
            <v>104.55291</v>
          </cell>
          <cell r="AE46">
            <v>105.820218</v>
          </cell>
          <cell r="AF46">
            <v>107.72117999999999</v>
          </cell>
          <cell r="AG46">
            <v>109.89370799999999</v>
          </cell>
          <cell r="AH46">
            <v>111.79466999999998</v>
          </cell>
          <cell r="AI46">
            <v>113.33354399999999</v>
          </cell>
          <cell r="AJ46">
            <v>114.60085199999999</v>
          </cell>
          <cell r="AK46">
            <v>115.86815999999999</v>
          </cell>
          <cell r="AL46">
            <v>117.76912199999998</v>
          </cell>
          <cell r="AM46">
            <v>119.94164999999998</v>
          </cell>
          <cell r="AN46">
            <v>121.842612</v>
          </cell>
          <cell r="AO46">
            <v>121.842612</v>
          </cell>
          <cell r="AP46">
            <v>121.20895799999998</v>
          </cell>
          <cell r="AQ46">
            <v>121.20895799999998</v>
          </cell>
          <cell r="AR46">
            <v>121.842612</v>
          </cell>
          <cell r="AS46">
            <v>121.20895799999998</v>
          </cell>
          <cell r="AT46">
            <v>120.57530399999999</v>
          </cell>
        </row>
        <row r="47">
          <cell r="B47" t="str">
            <v>C.41</v>
          </cell>
          <cell r="C47" t="str">
            <v>Lanterna* 3 moduli colore – diametro 200 mm– LED</v>
          </cell>
          <cell r="D47" t="str">
            <v>Potenza equivalente a 60 W  verde; 60 W giallo; 60 W rosso</v>
          </cell>
          <cell r="E47">
            <v>138.56</v>
          </cell>
          <cell r="F47">
            <v>0.4</v>
          </cell>
          <cell r="G47">
            <v>83.135999999999996</v>
          </cell>
          <cell r="H47">
            <v>79.644287999999989</v>
          </cell>
          <cell r="I47">
            <v>80.22623999999999</v>
          </cell>
          <cell r="J47">
            <v>81.057599999999979</v>
          </cell>
          <cell r="K47">
            <v>81.057599999999979</v>
          </cell>
          <cell r="L47">
            <v>80.475647999999993</v>
          </cell>
          <cell r="M47">
            <v>80.475647999999993</v>
          </cell>
          <cell r="N47">
            <v>81.639551999999995</v>
          </cell>
          <cell r="O47">
            <v>83.052863999999985</v>
          </cell>
          <cell r="P47">
            <v>84.216767999999988</v>
          </cell>
          <cell r="Q47">
            <v>84.798720000000003</v>
          </cell>
          <cell r="R47">
            <v>84.798720000000003</v>
          </cell>
          <cell r="S47">
            <v>85.38067199999999</v>
          </cell>
          <cell r="T47">
            <v>85.38067199999999</v>
          </cell>
          <cell r="U47">
            <v>86.212031999999994</v>
          </cell>
          <cell r="V47">
            <v>87.375935999999996</v>
          </cell>
          <cell r="W47">
            <v>87.375935999999996</v>
          </cell>
          <cell r="X47">
            <v>88.207295999999985</v>
          </cell>
          <cell r="Y47">
            <v>88.789248000000001</v>
          </cell>
          <cell r="Z47">
            <v>89.371199999999988</v>
          </cell>
          <cell r="AA47">
            <v>91.117056000000005</v>
          </cell>
          <cell r="AB47">
            <v>92.530367999999996</v>
          </cell>
          <cell r="AC47">
            <v>94.276223999999985</v>
          </cell>
          <cell r="AD47">
            <v>96.022080000000003</v>
          </cell>
          <cell r="AE47">
            <v>97.185984000000005</v>
          </cell>
          <cell r="AF47">
            <v>98.931839999999994</v>
          </cell>
          <cell r="AG47">
            <v>100.92710399999999</v>
          </cell>
          <cell r="AH47">
            <v>102.67295999999999</v>
          </cell>
          <cell r="AI47">
            <v>104.08627199999999</v>
          </cell>
          <cell r="AJ47">
            <v>105.250176</v>
          </cell>
          <cell r="AK47">
            <v>106.41408</v>
          </cell>
          <cell r="AL47">
            <v>108.15993599999999</v>
          </cell>
          <cell r="AM47">
            <v>110.15519999999999</v>
          </cell>
          <cell r="AN47">
            <v>111.901056</v>
          </cell>
          <cell r="AO47">
            <v>111.901056</v>
          </cell>
          <cell r="AP47">
            <v>111.319104</v>
          </cell>
          <cell r="AQ47">
            <v>111.319104</v>
          </cell>
          <cell r="AR47">
            <v>111.901056</v>
          </cell>
          <cell r="AS47">
            <v>111.319104</v>
          </cell>
          <cell r="AT47">
            <v>110.73715199999999</v>
          </cell>
        </row>
        <row r="48">
          <cell r="B48" t="str">
            <v>C.42</v>
          </cell>
          <cell r="C48" t="str">
            <v>Lanterna 1 modulo colore – diametro 200/300– LED</v>
          </cell>
          <cell r="D48" t="str">
            <v>Potenza equivalente a 100W</v>
          </cell>
          <cell r="E48">
            <v>154.13999999999999</v>
          </cell>
          <cell r="F48">
            <v>0.4</v>
          </cell>
          <cell r="G48">
            <v>92.48399999999998</v>
          </cell>
          <cell r="H48">
            <v>88.599671999999984</v>
          </cell>
          <cell r="I48">
            <v>89.247059999999962</v>
          </cell>
          <cell r="J48">
            <v>90.171899999999965</v>
          </cell>
          <cell r="K48">
            <v>90.171899999999965</v>
          </cell>
          <cell r="L48">
            <v>89.524511999999973</v>
          </cell>
          <cell r="M48">
            <v>89.524511999999973</v>
          </cell>
          <cell r="N48">
            <v>90.819287999999986</v>
          </cell>
          <cell r="O48">
            <v>92.391515999999967</v>
          </cell>
          <cell r="P48">
            <v>93.686291999999966</v>
          </cell>
          <cell r="Q48">
            <v>94.333679999999987</v>
          </cell>
          <cell r="R48">
            <v>94.333679999999987</v>
          </cell>
          <cell r="S48">
            <v>94.981067999999965</v>
          </cell>
          <cell r="T48">
            <v>94.981067999999965</v>
          </cell>
          <cell r="U48">
            <v>95.905907999999968</v>
          </cell>
          <cell r="V48">
            <v>97.200683999999967</v>
          </cell>
          <cell r="W48">
            <v>97.200683999999967</v>
          </cell>
          <cell r="X48">
            <v>98.12552399999997</v>
          </cell>
          <cell r="Y48">
            <v>98.772911999999991</v>
          </cell>
          <cell r="Z48">
            <v>99.420299999999969</v>
          </cell>
          <cell r="AA48">
            <v>101.36246399999999</v>
          </cell>
          <cell r="AB48">
            <v>102.93469199999998</v>
          </cell>
          <cell r="AC48">
            <v>104.87685599999998</v>
          </cell>
          <cell r="AD48">
            <v>106.81901999999998</v>
          </cell>
          <cell r="AE48">
            <v>108.11379599999998</v>
          </cell>
          <cell r="AF48">
            <v>110.05595999999997</v>
          </cell>
          <cell r="AG48">
            <v>112.27557599999997</v>
          </cell>
          <cell r="AH48">
            <v>114.21773999999996</v>
          </cell>
          <cell r="AI48">
            <v>115.78996799999997</v>
          </cell>
          <cell r="AJ48">
            <v>117.08474399999997</v>
          </cell>
          <cell r="AK48">
            <v>118.37951999999997</v>
          </cell>
          <cell r="AL48">
            <v>120.32168399999996</v>
          </cell>
          <cell r="AM48">
            <v>122.54129999999996</v>
          </cell>
          <cell r="AN48">
            <v>124.48346399999998</v>
          </cell>
          <cell r="AO48">
            <v>124.48346399999998</v>
          </cell>
          <cell r="AP48">
            <v>123.83607599999998</v>
          </cell>
          <cell r="AQ48">
            <v>123.83607599999998</v>
          </cell>
          <cell r="AR48">
            <v>124.48346399999998</v>
          </cell>
          <cell r="AS48">
            <v>123.83607599999998</v>
          </cell>
          <cell r="AT48">
            <v>123.18868799999998</v>
          </cell>
        </row>
        <row r="49">
          <cell r="B49" t="str">
            <v>C.43</v>
          </cell>
          <cell r="C49" t="str">
            <v>Lanterna 1 modulo colore – diametro 200/300– LED</v>
          </cell>
          <cell r="D49" t="str">
            <v>Potenza equivalente a 60W</v>
          </cell>
          <cell r="E49">
            <v>123.24</v>
          </cell>
          <cell r="F49">
            <v>0.4</v>
          </cell>
          <cell r="G49">
            <v>73.943999999999988</v>
          </cell>
          <cell r="H49">
            <v>70.838351999999986</v>
          </cell>
          <cell r="I49">
            <v>71.355959999999982</v>
          </cell>
          <cell r="J49">
            <v>72.095399999999984</v>
          </cell>
          <cell r="K49">
            <v>72.095399999999984</v>
          </cell>
          <cell r="L49">
            <v>71.577791999999988</v>
          </cell>
          <cell r="M49">
            <v>71.577791999999988</v>
          </cell>
          <cell r="N49">
            <v>72.613007999999994</v>
          </cell>
          <cell r="O49">
            <v>73.870055999999977</v>
          </cell>
          <cell r="P49">
            <v>74.905271999999982</v>
          </cell>
          <cell r="Q49">
            <v>75.422879999999992</v>
          </cell>
          <cell r="R49">
            <v>75.422879999999992</v>
          </cell>
          <cell r="S49">
            <v>75.940487999999988</v>
          </cell>
          <cell r="T49">
            <v>75.940487999999988</v>
          </cell>
          <cell r="U49">
            <v>76.679927999999975</v>
          </cell>
          <cell r="V49">
            <v>77.715143999999981</v>
          </cell>
          <cell r="W49">
            <v>77.715143999999981</v>
          </cell>
          <cell r="X49">
            <v>78.454583999999983</v>
          </cell>
          <cell r="Y49">
            <v>78.972191999999993</v>
          </cell>
          <cell r="Z49">
            <v>79.489799999999988</v>
          </cell>
          <cell r="AA49">
            <v>81.042623999999989</v>
          </cell>
          <cell r="AB49">
            <v>82.299671999999987</v>
          </cell>
          <cell r="AC49">
            <v>83.852495999999974</v>
          </cell>
          <cell r="AD49">
            <v>85.405319999999989</v>
          </cell>
          <cell r="AE49">
            <v>86.440535999999994</v>
          </cell>
          <cell r="AF49">
            <v>87.993359999999981</v>
          </cell>
          <cell r="AG49">
            <v>89.768015999999989</v>
          </cell>
          <cell r="AH49">
            <v>91.320839999999976</v>
          </cell>
          <cell r="AI49">
            <v>92.577887999999987</v>
          </cell>
          <cell r="AJ49">
            <v>93.613103999999993</v>
          </cell>
          <cell r="AK49">
            <v>94.648319999999984</v>
          </cell>
          <cell r="AL49">
            <v>96.201143999999985</v>
          </cell>
          <cell r="AM49">
            <v>97.975799999999978</v>
          </cell>
          <cell r="AN49">
            <v>99.528623999999994</v>
          </cell>
          <cell r="AO49">
            <v>99.528623999999994</v>
          </cell>
          <cell r="AP49">
            <v>99.011015999999984</v>
          </cell>
          <cell r="AQ49">
            <v>99.011015999999984</v>
          </cell>
          <cell r="AR49">
            <v>99.528623999999994</v>
          </cell>
          <cell r="AS49">
            <v>99.011015999999984</v>
          </cell>
          <cell r="AT49">
            <v>98.493407999999988</v>
          </cell>
        </row>
        <row r="50">
          <cell r="B50" t="str">
            <v>C.44</v>
          </cell>
          <cell r="C50" t="str">
            <v>Colonnina luminosa</v>
          </cell>
          <cell r="D50" t="str">
            <v>4´40 W</v>
          </cell>
          <cell r="E50">
            <v>393.05</v>
          </cell>
          <cell r="F50">
            <v>0.4</v>
          </cell>
          <cell r="G50">
            <v>235.82999999999998</v>
          </cell>
          <cell r="H50">
            <v>225.92513999999997</v>
          </cell>
          <cell r="I50">
            <v>227.57594999999995</v>
          </cell>
          <cell r="J50">
            <v>229.93424999999996</v>
          </cell>
          <cell r="K50">
            <v>229.93424999999996</v>
          </cell>
          <cell r="L50">
            <v>228.28343999999998</v>
          </cell>
          <cell r="M50">
            <v>228.28343999999998</v>
          </cell>
          <cell r="N50">
            <v>231.58505999999997</v>
          </cell>
          <cell r="O50">
            <v>235.59416999999996</v>
          </cell>
          <cell r="P50">
            <v>238.89578999999995</v>
          </cell>
          <cell r="Q50">
            <v>240.54659999999998</v>
          </cell>
          <cell r="R50">
            <v>240.54659999999998</v>
          </cell>
          <cell r="S50">
            <v>242.19740999999996</v>
          </cell>
          <cell r="T50">
            <v>242.19740999999996</v>
          </cell>
          <cell r="U50">
            <v>244.55570999999998</v>
          </cell>
          <cell r="V50">
            <v>247.85732999999996</v>
          </cell>
          <cell r="W50">
            <v>247.85732999999996</v>
          </cell>
          <cell r="X50">
            <v>250.21562999999998</v>
          </cell>
          <cell r="Y50">
            <v>251.86644000000001</v>
          </cell>
          <cell r="Z50">
            <v>253.51724999999996</v>
          </cell>
          <cell r="AA50">
            <v>258.46967999999998</v>
          </cell>
          <cell r="AB50">
            <v>262.47879</v>
          </cell>
          <cell r="AC50">
            <v>267.43121999999994</v>
          </cell>
          <cell r="AD50">
            <v>272.38364999999999</v>
          </cell>
          <cell r="AE50">
            <v>275.68527</v>
          </cell>
          <cell r="AF50">
            <v>280.6377</v>
          </cell>
          <cell r="AG50">
            <v>286.29761999999999</v>
          </cell>
          <cell r="AH50">
            <v>291.25004999999993</v>
          </cell>
          <cell r="AI50">
            <v>295.25916000000001</v>
          </cell>
          <cell r="AJ50">
            <v>298.56077999999997</v>
          </cell>
          <cell r="AK50">
            <v>301.86239999999998</v>
          </cell>
          <cell r="AL50">
            <v>306.81482999999997</v>
          </cell>
          <cell r="AM50">
            <v>312.47474999999997</v>
          </cell>
          <cell r="AN50">
            <v>317.42718000000002</v>
          </cell>
          <cell r="AO50">
            <v>317.42718000000002</v>
          </cell>
          <cell r="AP50">
            <v>315.77636999999999</v>
          </cell>
          <cell r="AQ50">
            <v>315.77636999999999</v>
          </cell>
          <cell r="AR50">
            <v>317.42718000000002</v>
          </cell>
          <cell r="AS50">
            <v>315.77636999999999</v>
          </cell>
          <cell r="AT50">
            <v>314.12556000000001</v>
          </cell>
        </row>
        <row r="51">
          <cell r="B51" t="str">
            <v>C.45</v>
          </cell>
          <cell r="C51" t="str">
            <v>Pannello luminoso</v>
          </cell>
          <cell r="D51" t="str">
            <v>3´40 W</v>
          </cell>
          <cell r="E51">
            <v>345.16</v>
          </cell>
          <cell r="F51">
            <v>0.4</v>
          </cell>
          <cell r="G51">
            <v>207.096</v>
          </cell>
          <cell r="H51">
            <v>198.39796799999999</v>
          </cell>
          <cell r="I51">
            <v>199.84763999999998</v>
          </cell>
          <cell r="J51">
            <v>201.91859999999997</v>
          </cell>
          <cell r="K51">
            <v>201.91859999999997</v>
          </cell>
          <cell r="L51">
            <v>200.46892800000001</v>
          </cell>
          <cell r="M51">
            <v>200.46892800000001</v>
          </cell>
          <cell r="N51">
            <v>203.36827199999999</v>
          </cell>
          <cell r="O51">
            <v>206.88890399999997</v>
          </cell>
          <cell r="P51">
            <v>209.78824799999998</v>
          </cell>
          <cell r="Q51">
            <v>211.23792</v>
          </cell>
          <cell r="R51">
            <v>211.23792</v>
          </cell>
          <cell r="S51">
            <v>212.687592</v>
          </cell>
          <cell r="T51">
            <v>212.687592</v>
          </cell>
          <cell r="U51">
            <v>214.75855199999998</v>
          </cell>
          <cell r="V51">
            <v>217.65789599999999</v>
          </cell>
          <cell r="W51">
            <v>217.65789599999999</v>
          </cell>
          <cell r="X51">
            <v>219.72885599999998</v>
          </cell>
          <cell r="Y51">
            <v>221.17852800000003</v>
          </cell>
          <cell r="Z51">
            <v>222.62819999999999</v>
          </cell>
          <cell r="AA51">
            <v>226.97721600000003</v>
          </cell>
          <cell r="AB51">
            <v>230.497848</v>
          </cell>
          <cell r="AC51">
            <v>234.84686399999998</v>
          </cell>
          <cell r="AD51">
            <v>239.19588000000002</v>
          </cell>
          <cell r="AE51">
            <v>242.095224</v>
          </cell>
          <cell r="AF51">
            <v>246.44423999999998</v>
          </cell>
          <cell r="AG51">
            <v>251.41454400000001</v>
          </cell>
          <cell r="AH51">
            <v>255.76355999999998</v>
          </cell>
          <cell r="AI51">
            <v>259.28419200000002</v>
          </cell>
          <cell r="AJ51">
            <v>262.183536</v>
          </cell>
          <cell r="AK51">
            <v>265.08287999999999</v>
          </cell>
          <cell r="AL51">
            <v>269.43189599999999</v>
          </cell>
          <cell r="AM51">
            <v>274.40219999999999</v>
          </cell>
          <cell r="AN51">
            <v>278.751216</v>
          </cell>
          <cell r="AO51">
            <v>278.751216</v>
          </cell>
          <cell r="AP51">
            <v>277.30154399999998</v>
          </cell>
          <cell r="AQ51">
            <v>277.30154399999998</v>
          </cell>
          <cell r="AR51">
            <v>278.751216</v>
          </cell>
          <cell r="AS51">
            <v>277.30154399999998</v>
          </cell>
          <cell r="AT51">
            <v>275.85187200000001</v>
          </cell>
        </row>
        <row r="52">
          <cell r="B52" t="str">
            <v>C.46</v>
          </cell>
          <cell r="C52" t="str">
            <v>Segnale luminoso di attraversamento pedonale (APL)</v>
          </cell>
          <cell r="D52" t="str">
            <v>90 W SBP; 20 W fluorescente; 20 W fluorescente</v>
          </cell>
          <cell r="E52">
            <v>306.14999999999998</v>
          </cell>
          <cell r="F52">
            <v>0.4</v>
          </cell>
          <cell r="G52">
            <v>183.69</v>
          </cell>
          <cell r="H52">
            <v>175.97502</v>
          </cell>
          <cell r="I52">
            <v>177.26084999999998</v>
          </cell>
          <cell r="J52">
            <v>179.09774999999996</v>
          </cell>
          <cell r="K52">
            <v>179.09774999999996</v>
          </cell>
          <cell r="L52">
            <v>177.81191999999999</v>
          </cell>
          <cell r="M52">
            <v>177.81191999999999</v>
          </cell>
          <cell r="N52">
            <v>180.38357999999999</v>
          </cell>
          <cell r="O52">
            <v>183.50630999999998</v>
          </cell>
          <cell r="P52">
            <v>186.07796999999999</v>
          </cell>
          <cell r="Q52">
            <v>187.3638</v>
          </cell>
          <cell r="R52">
            <v>187.3638</v>
          </cell>
          <cell r="S52">
            <v>188.64962999999997</v>
          </cell>
          <cell r="T52">
            <v>188.64962999999997</v>
          </cell>
          <cell r="U52">
            <v>190.48652999999999</v>
          </cell>
          <cell r="V52">
            <v>193.05819</v>
          </cell>
          <cell r="W52">
            <v>193.05819</v>
          </cell>
          <cell r="X52">
            <v>194.89508999999998</v>
          </cell>
          <cell r="Y52">
            <v>196.18092000000001</v>
          </cell>
          <cell r="Z52">
            <v>197.46674999999999</v>
          </cell>
          <cell r="AA52">
            <v>201.32424</v>
          </cell>
          <cell r="AB52">
            <v>204.44696999999999</v>
          </cell>
          <cell r="AC52">
            <v>208.30445999999998</v>
          </cell>
          <cell r="AD52">
            <v>212.16194999999999</v>
          </cell>
          <cell r="AE52">
            <v>214.73361</v>
          </cell>
          <cell r="AF52">
            <v>218.59109999999998</v>
          </cell>
          <cell r="AG52">
            <v>222.99965999999998</v>
          </cell>
          <cell r="AH52">
            <v>226.85714999999996</v>
          </cell>
          <cell r="AI52">
            <v>229.97988000000001</v>
          </cell>
          <cell r="AJ52">
            <v>232.55153999999999</v>
          </cell>
          <cell r="AK52">
            <v>235.1232</v>
          </cell>
          <cell r="AL52">
            <v>238.98068999999998</v>
          </cell>
          <cell r="AM52">
            <v>243.38924999999998</v>
          </cell>
          <cell r="AN52">
            <v>247.24674000000002</v>
          </cell>
          <cell r="AO52">
            <v>247.24674000000002</v>
          </cell>
          <cell r="AP52">
            <v>245.96090999999998</v>
          </cell>
          <cell r="AQ52">
            <v>245.96090999999998</v>
          </cell>
          <cell r="AR52">
            <v>247.24674000000002</v>
          </cell>
          <cell r="AS52">
            <v>245.96090999999998</v>
          </cell>
          <cell r="AT52">
            <v>244.67508000000001</v>
          </cell>
        </row>
      </sheetData>
      <sheetData sheetId="9"/>
      <sheetData sheetId="10">
        <row r="4">
          <cell r="A4" t="str">
            <v>L1</v>
          </cell>
          <cell r="B4" t="str">
            <v>Vapori di mercurio</v>
          </cell>
          <cell r="C4">
            <v>50</v>
          </cell>
          <cell r="D4">
            <v>98.48</v>
          </cell>
          <cell r="F4" t="str">
            <v>L72</v>
          </cell>
          <cell r="G4" t="str">
            <v>Lanterna* 3 moduli colore – giallo e verde diametro 200 mm – rosso diametro 300- incandescenza</v>
          </cell>
          <cell r="H4">
            <v>60</v>
          </cell>
          <cell r="I4">
            <v>60</v>
          </cell>
          <cell r="J4">
            <v>100</v>
          </cell>
          <cell r="K4">
            <v>150.27000000000001</v>
          </cell>
        </row>
        <row r="5">
          <cell r="A5" t="str">
            <v>L2</v>
          </cell>
          <cell r="B5" t="str">
            <v>Vapori di mercurio</v>
          </cell>
          <cell r="C5">
            <v>80</v>
          </cell>
          <cell r="D5">
            <v>122.6</v>
          </cell>
          <cell r="F5" t="str">
            <v>L73</v>
          </cell>
          <cell r="G5" t="str">
            <v>Lanterna* 3 moduli colore – diametro 200 mm– incandescenza</v>
          </cell>
          <cell r="H5">
            <v>60</v>
          </cell>
          <cell r="I5">
            <v>60</v>
          </cell>
          <cell r="J5">
            <v>60</v>
          </cell>
          <cell r="K5">
            <v>126.24</v>
          </cell>
        </row>
        <row r="6">
          <cell r="A6" t="str">
            <v>L3</v>
          </cell>
          <cell r="B6" t="str">
            <v>Vapori di mercurio</v>
          </cell>
          <cell r="C6">
            <v>125</v>
          </cell>
          <cell r="D6">
            <v>157.66</v>
          </cell>
          <cell r="F6" t="str">
            <v>L74</v>
          </cell>
          <cell r="G6" t="str">
            <v>Lanterna 3 moduli colore – giallo e verde diametro 200 mm – rosso diametro 300- incandescenza</v>
          </cell>
          <cell r="H6">
            <v>100</v>
          </cell>
          <cell r="I6">
            <v>70</v>
          </cell>
          <cell r="J6">
            <v>70</v>
          </cell>
          <cell r="K6">
            <v>161.09</v>
          </cell>
        </row>
        <row r="7">
          <cell r="A7" t="str">
            <v>L4</v>
          </cell>
          <cell r="B7" t="str">
            <v>Vapori di mercurio</v>
          </cell>
          <cell r="C7">
            <v>250</v>
          </cell>
          <cell r="D7">
            <v>253.65</v>
          </cell>
          <cell r="F7" t="str">
            <v>L75</v>
          </cell>
          <cell r="G7" t="str">
            <v>Lanterna 3 moduli colore – giallo e verde diametro 200 mm – rosso diametro 200- incandescenza</v>
          </cell>
          <cell r="H7">
            <v>70</v>
          </cell>
          <cell r="I7">
            <v>70</v>
          </cell>
          <cell r="J7">
            <v>70</v>
          </cell>
          <cell r="K7">
            <v>139.97999999999999</v>
          </cell>
        </row>
        <row r="8">
          <cell r="A8" t="str">
            <v>L5</v>
          </cell>
          <cell r="B8" t="str">
            <v>Vapori di mercurio</v>
          </cell>
          <cell r="C8">
            <v>400</v>
          </cell>
          <cell r="D8">
            <v>372.54</v>
          </cell>
          <cell r="F8" t="str">
            <v>L76</v>
          </cell>
          <cell r="G8" t="str">
            <v>Lanterna 3 moduli colore – giallo e verde diametro 300 mm – rosso diametro 300- incandescenza</v>
          </cell>
          <cell r="H8">
            <v>100</v>
          </cell>
          <cell r="I8">
            <v>100</v>
          </cell>
          <cell r="J8">
            <v>100</v>
          </cell>
          <cell r="K8">
            <v>184.43</v>
          </cell>
        </row>
        <row r="9">
          <cell r="A9" t="str">
            <v>L6</v>
          </cell>
          <cell r="B9" t="str">
            <v>Vapori di mercurio</v>
          </cell>
          <cell r="C9">
            <v>700</v>
          </cell>
          <cell r="D9">
            <v>609.22</v>
          </cell>
          <cell r="F9" t="str">
            <v>L77</v>
          </cell>
          <cell r="G9" t="str">
            <v>Lanterna 1 modulo colore – diametro 200/300– incandescenza</v>
          </cell>
          <cell r="H9">
            <v>100</v>
          </cell>
          <cell r="K9">
            <v>127.75</v>
          </cell>
        </row>
        <row r="10">
          <cell r="A10" t="str">
            <v>L7</v>
          </cell>
          <cell r="B10" t="str">
            <v>Vapori di mercurio</v>
          </cell>
          <cell r="C10">
            <v>1000</v>
          </cell>
          <cell r="D10">
            <v>845.53</v>
          </cell>
          <cell r="F10" t="str">
            <v>L78</v>
          </cell>
          <cell r="G10" t="str">
            <v>Lanterna 1 modulo colore – diametro 200/300– incandescenza</v>
          </cell>
          <cell r="H10">
            <v>60</v>
          </cell>
          <cell r="K10">
            <v>96.74</v>
          </cell>
        </row>
        <row r="11">
          <cell r="A11" t="str">
            <v>L8</v>
          </cell>
          <cell r="B11" t="str">
            <v>Vapori di sodio ad alta pressione</v>
          </cell>
          <cell r="C11">
            <v>50</v>
          </cell>
          <cell r="D11">
            <v>117.63</v>
          </cell>
          <cell r="F11" t="str">
            <v>L79</v>
          </cell>
          <cell r="G11" t="str">
            <v>Lanterna* 3 moduli colore – giallo e verde diametro 200 mm – rosso diametro 300- LED</v>
          </cell>
          <cell r="H11">
            <v>60</v>
          </cell>
          <cell r="I11">
            <v>60</v>
          </cell>
          <cell r="J11">
            <v>100</v>
          </cell>
          <cell r="K11">
            <v>100.37</v>
          </cell>
        </row>
        <row r="12">
          <cell r="A12" t="str">
            <v>L9</v>
          </cell>
          <cell r="B12" t="str">
            <v>Vapori di sodio ad alta pressione</v>
          </cell>
          <cell r="C12">
            <v>70</v>
          </cell>
          <cell r="D12">
            <v>125.51</v>
          </cell>
          <cell r="F12" t="str">
            <v>L80</v>
          </cell>
          <cell r="G12" t="str">
            <v>Lanterna* 3 moduli colore – diametro 200 mm– LED</v>
          </cell>
          <cell r="H12">
            <v>60</v>
          </cell>
          <cell r="I12">
            <v>60</v>
          </cell>
          <cell r="J12">
            <v>60</v>
          </cell>
          <cell r="K12">
            <v>90.77</v>
          </cell>
        </row>
        <row r="13">
          <cell r="A13" t="str">
            <v>L10</v>
          </cell>
          <cell r="B13" t="str">
            <v>Vapori di sodio ad alta pressione</v>
          </cell>
          <cell r="C13">
            <v>100</v>
          </cell>
          <cell r="D13">
            <v>145.22999999999999</v>
          </cell>
          <cell r="F13" t="str">
            <v>L81</v>
          </cell>
          <cell r="G13" t="str">
            <v>Lanterna 1 modulo colore – diametro 200/300– LED</v>
          </cell>
          <cell r="H13">
            <v>100</v>
          </cell>
          <cell r="K13">
            <v>94.01</v>
          </cell>
        </row>
        <row r="14">
          <cell r="A14" t="str">
            <v>L11</v>
          </cell>
          <cell r="B14" t="str">
            <v>Vapori di sodio ad alta pressione</v>
          </cell>
          <cell r="C14">
            <v>150</v>
          </cell>
          <cell r="D14">
            <v>185.84</v>
          </cell>
          <cell r="F14" t="str">
            <v>L82</v>
          </cell>
          <cell r="G14" t="str">
            <v>Lanterna 1 modulo colore – diametro 200/300– LED</v>
          </cell>
          <cell r="H14">
            <v>60</v>
          </cell>
          <cell r="K14">
            <v>63.81</v>
          </cell>
        </row>
        <row r="15">
          <cell r="A15" t="str">
            <v>L12</v>
          </cell>
          <cell r="B15" t="str">
            <v>Vapori di sodio ad alta pressione</v>
          </cell>
          <cell r="C15">
            <v>250</v>
          </cell>
          <cell r="D15">
            <v>262.81</v>
          </cell>
          <cell r="F15" t="str">
            <v>L83</v>
          </cell>
          <cell r="G15" t="str">
            <v>Colonnina luminosa</v>
          </cell>
          <cell r="H15">
            <v>160</v>
          </cell>
          <cell r="K15">
            <v>271.33</v>
          </cell>
        </row>
        <row r="16">
          <cell r="A16" t="str">
            <v>L13</v>
          </cell>
          <cell r="B16" t="str">
            <v>Vapori di sodio ad alta pressione</v>
          </cell>
          <cell r="C16">
            <v>400</v>
          </cell>
          <cell r="D16">
            <v>384.47</v>
          </cell>
          <cell r="F16" t="str">
            <v>L84</v>
          </cell>
          <cell r="G16" t="str">
            <v>Pannello luminoso</v>
          </cell>
          <cell r="H16">
            <v>120</v>
          </cell>
          <cell r="K16">
            <v>238.27</v>
          </cell>
        </row>
        <row r="17">
          <cell r="A17" t="str">
            <v>L14</v>
          </cell>
          <cell r="B17" t="str">
            <v>Vapori di sodio ad alta pressione</v>
          </cell>
          <cell r="C17">
            <v>600</v>
          </cell>
          <cell r="D17">
            <v>559.41999999999996</v>
          </cell>
          <cell r="F17" t="str">
            <v>L85</v>
          </cell>
          <cell r="G17" t="str">
            <v>Segnale luminoso di attraversamento pedonale (APL)</v>
          </cell>
          <cell r="H17">
            <v>90</v>
          </cell>
          <cell r="I17">
            <v>20</v>
          </cell>
          <cell r="J17">
            <v>20</v>
          </cell>
          <cell r="K17">
            <v>211.34</v>
          </cell>
        </row>
        <row r="18">
          <cell r="A18" t="str">
            <v>L15</v>
          </cell>
          <cell r="B18" t="str">
            <v>Vapori di sodio ad alta pressione</v>
          </cell>
          <cell r="C18">
            <v>1000</v>
          </cell>
          <cell r="D18">
            <v>867.48</v>
          </cell>
        </row>
        <row r="19">
          <cell r="A19" t="str">
            <v>L16</v>
          </cell>
          <cell r="B19" t="str">
            <v xml:space="preserve">Vapori di alogenuri metallici  </v>
          </cell>
          <cell r="C19">
            <v>20</v>
          </cell>
          <cell r="D19">
            <v>69.78</v>
          </cell>
        </row>
        <row r="20">
          <cell r="A20" t="str">
            <v>L17</v>
          </cell>
          <cell r="B20" t="str">
            <v xml:space="preserve">Vapori di alogenuri metallici  </v>
          </cell>
          <cell r="C20">
            <v>39</v>
          </cell>
          <cell r="D20">
            <v>99.68</v>
          </cell>
        </row>
        <row r="21">
          <cell r="A21" t="str">
            <v>L18</v>
          </cell>
          <cell r="B21" t="str">
            <v xml:space="preserve">Vapori di alogenuri metallici  </v>
          </cell>
          <cell r="C21">
            <v>50</v>
          </cell>
          <cell r="D21">
            <v>105.36</v>
          </cell>
        </row>
        <row r="22">
          <cell r="A22" t="str">
            <v>L19</v>
          </cell>
          <cell r="B22" t="str">
            <v xml:space="preserve">Vapori di alogenuri metallici  </v>
          </cell>
          <cell r="C22">
            <v>70</v>
          </cell>
          <cell r="D22">
            <v>154.19</v>
          </cell>
        </row>
        <row r="23">
          <cell r="A23" t="str">
            <v>L20</v>
          </cell>
          <cell r="B23" t="str">
            <v xml:space="preserve">Vapori di alogenuri metallici  </v>
          </cell>
          <cell r="C23">
            <v>100</v>
          </cell>
          <cell r="D23">
            <v>168.37</v>
          </cell>
        </row>
        <row r="24">
          <cell r="A24" t="str">
            <v>L21</v>
          </cell>
          <cell r="B24" t="str">
            <v xml:space="preserve">Vapori di alogenuri metallici  </v>
          </cell>
          <cell r="C24">
            <v>150</v>
          </cell>
          <cell r="D24">
            <v>199.13</v>
          </cell>
        </row>
        <row r="25">
          <cell r="A25" t="str">
            <v>L22</v>
          </cell>
          <cell r="B25" t="str">
            <v xml:space="preserve">Vapori di alogenuri metallici  </v>
          </cell>
          <cell r="C25">
            <v>250</v>
          </cell>
          <cell r="D25">
            <v>267.62</v>
          </cell>
        </row>
        <row r="26">
          <cell r="A26" t="str">
            <v>L23</v>
          </cell>
          <cell r="B26" t="str">
            <v xml:space="preserve">Vapori di alogenuri metallici  </v>
          </cell>
          <cell r="C26">
            <v>400</v>
          </cell>
          <cell r="D26">
            <v>403.03</v>
          </cell>
        </row>
        <row r="27">
          <cell r="A27" t="str">
            <v>L24</v>
          </cell>
          <cell r="B27" t="str">
            <v xml:space="preserve">Vapori di alogenuri metallici  </v>
          </cell>
          <cell r="C27">
            <v>600</v>
          </cell>
          <cell r="D27">
            <v>561.38</v>
          </cell>
        </row>
        <row r="28">
          <cell r="A28" t="str">
            <v>L25</v>
          </cell>
          <cell r="B28" t="str">
            <v xml:space="preserve">Vapori di alogenuri metallici  </v>
          </cell>
          <cell r="C28">
            <v>1000</v>
          </cell>
          <cell r="D28">
            <v>874.49</v>
          </cell>
        </row>
        <row r="29">
          <cell r="A29" t="str">
            <v>L26</v>
          </cell>
          <cell r="B29" t="str">
            <v>Vapori di sodio a bassa pressione</v>
          </cell>
          <cell r="C29">
            <v>18</v>
          </cell>
          <cell r="D29">
            <v>74.95</v>
          </cell>
        </row>
        <row r="30">
          <cell r="A30" t="str">
            <v>L27</v>
          </cell>
          <cell r="B30" t="str">
            <v>Vapori di sodio a bassa pressione</v>
          </cell>
          <cell r="C30">
            <v>26</v>
          </cell>
          <cell r="D30">
            <v>78.69</v>
          </cell>
        </row>
        <row r="31">
          <cell r="A31" t="str">
            <v>L28</v>
          </cell>
          <cell r="B31" t="str">
            <v>Vapori di sodio a bassa pressione</v>
          </cell>
          <cell r="C31">
            <v>35</v>
          </cell>
          <cell r="D31">
            <v>87.75</v>
          </cell>
        </row>
        <row r="32">
          <cell r="A32" t="str">
            <v>L29</v>
          </cell>
          <cell r="B32" t="str">
            <v>Vapori di sodio a bassa pressione</v>
          </cell>
          <cell r="C32">
            <v>55</v>
          </cell>
          <cell r="D32">
            <v>126</v>
          </cell>
        </row>
        <row r="33">
          <cell r="A33" t="str">
            <v>L30</v>
          </cell>
          <cell r="B33" t="str">
            <v>Vapori di sodio a bassa pressione</v>
          </cell>
          <cell r="C33">
            <v>66</v>
          </cell>
          <cell r="D33">
            <v>128.49</v>
          </cell>
        </row>
        <row r="34">
          <cell r="A34" t="str">
            <v>L31</v>
          </cell>
          <cell r="B34" t="str">
            <v>Vapori di sodio a bassa pressione</v>
          </cell>
          <cell r="C34">
            <v>90</v>
          </cell>
          <cell r="D34">
            <v>153.96</v>
          </cell>
        </row>
        <row r="35">
          <cell r="A35" t="str">
            <v>L32</v>
          </cell>
          <cell r="B35" t="str">
            <v>Vapori di sodio a bassa pressione</v>
          </cell>
          <cell r="C35">
            <v>131</v>
          </cell>
          <cell r="D35">
            <v>197.29</v>
          </cell>
        </row>
        <row r="36">
          <cell r="A36" t="str">
            <v>L33</v>
          </cell>
          <cell r="B36" t="str">
            <v>Vapori di sodio a bassa pressione</v>
          </cell>
          <cell r="C36">
            <v>180</v>
          </cell>
          <cell r="D36">
            <v>238.08</v>
          </cell>
        </row>
        <row r="37">
          <cell r="A37" t="str">
            <v>L34</v>
          </cell>
          <cell r="B37" t="str">
            <v xml:space="preserve">A luce miscelata   </v>
          </cell>
          <cell r="C37">
            <v>160</v>
          </cell>
          <cell r="D37">
            <v>174.96</v>
          </cell>
        </row>
        <row r="38">
          <cell r="A38" t="str">
            <v>L35</v>
          </cell>
          <cell r="B38" t="str">
            <v xml:space="preserve">A luce miscelata   </v>
          </cell>
          <cell r="C38">
            <v>250</v>
          </cell>
          <cell r="D38">
            <v>241.46</v>
          </cell>
        </row>
        <row r="39">
          <cell r="A39" t="str">
            <v>L36</v>
          </cell>
          <cell r="B39" t="str">
            <v xml:space="preserve">A luce miscelata   </v>
          </cell>
          <cell r="C39">
            <v>500</v>
          </cell>
          <cell r="D39">
            <v>430.56</v>
          </cell>
        </row>
        <row r="40">
          <cell r="A40" t="str">
            <v>L37</v>
          </cell>
          <cell r="B40" t="str">
            <v xml:space="preserve">Led     </v>
          </cell>
          <cell r="C40">
            <v>4</v>
          </cell>
          <cell r="D40">
            <v>27.15</v>
          </cell>
        </row>
        <row r="41">
          <cell r="A41" t="str">
            <v>L38</v>
          </cell>
          <cell r="B41" t="str">
            <v xml:space="preserve">Led     </v>
          </cell>
          <cell r="C41">
            <v>9</v>
          </cell>
          <cell r="D41">
            <v>32.19</v>
          </cell>
        </row>
        <row r="42">
          <cell r="A42" t="str">
            <v>L39</v>
          </cell>
          <cell r="B42" t="str">
            <v xml:space="preserve">Led     </v>
          </cell>
          <cell r="C42">
            <v>18</v>
          </cell>
          <cell r="D42">
            <v>58.2</v>
          </cell>
        </row>
        <row r="43">
          <cell r="A43" t="str">
            <v>L40</v>
          </cell>
          <cell r="B43" t="str">
            <v xml:space="preserve">Led     </v>
          </cell>
          <cell r="C43">
            <v>24</v>
          </cell>
          <cell r="D43">
            <v>65.12</v>
          </cell>
        </row>
        <row r="44">
          <cell r="A44" t="str">
            <v>L41</v>
          </cell>
          <cell r="B44" t="str">
            <v xml:space="preserve">Led     </v>
          </cell>
          <cell r="C44">
            <v>36</v>
          </cell>
          <cell r="D44">
            <v>76.650000000000006</v>
          </cell>
        </row>
        <row r="45">
          <cell r="A45" t="str">
            <v>L42</v>
          </cell>
          <cell r="B45" t="str">
            <v xml:space="preserve">Led     </v>
          </cell>
          <cell r="C45">
            <v>40</v>
          </cell>
          <cell r="D45">
            <v>72.95</v>
          </cell>
        </row>
        <row r="46">
          <cell r="A46" t="str">
            <v>L43</v>
          </cell>
          <cell r="B46" t="str">
            <v xml:space="preserve">Led     </v>
          </cell>
          <cell r="C46">
            <v>50</v>
          </cell>
          <cell r="D46">
            <v>82.16</v>
          </cell>
        </row>
        <row r="47">
          <cell r="A47" t="str">
            <v>L44</v>
          </cell>
          <cell r="B47" t="str">
            <v xml:space="preserve">Led     </v>
          </cell>
          <cell r="C47">
            <v>54</v>
          </cell>
          <cell r="D47">
            <v>91.87</v>
          </cell>
        </row>
        <row r="48">
          <cell r="A48" t="str">
            <v>L45</v>
          </cell>
          <cell r="B48" t="str">
            <v xml:space="preserve">Led     </v>
          </cell>
          <cell r="C48">
            <v>60</v>
          </cell>
          <cell r="D48">
            <v>93.43</v>
          </cell>
        </row>
        <row r="49">
          <cell r="A49" t="str">
            <v>L46</v>
          </cell>
          <cell r="B49" t="str">
            <v xml:space="preserve">Led     </v>
          </cell>
          <cell r="C49">
            <v>72</v>
          </cell>
          <cell r="D49">
            <v>107.09</v>
          </cell>
        </row>
        <row r="50">
          <cell r="A50" t="str">
            <v>L47</v>
          </cell>
          <cell r="B50" t="str">
            <v xml:space="preserve">Led     </v>
          </cell>
          <cell r="C50">
            <v>84</v>
          </cell>
          <cell r="D50">
            <v>120.47</v>
          </cell>
        </row>
        <row r="51">
          <cell r="A51" t="str">
            <v>L48</v>
          </cell>
          <cell r="B51" t="str">
            <v xml:space="preserve">Led     </v>
          </cell>
          <cell r="C51">
            <v>95</v>
          </cell>
          <cell r="D51">
            <v>132.86000000000001</v>
          </cell>
        </row>
        <row r="52">
          <cell r="A52" t="str">
            <v>L49</v>
          </cell>
          <cell r="B52" t="str">
            <v xml:space="preserve">Led     </v>
          </cell>
          <cell r="C52">
            <v>120</v>
          </cell>
          <cell r="D52">
            <v>152.55000000000001</v>
          </cell>
        </row>
        <row r="53">
          <cell r="A53" t="str">
            <v>L50</v>
          </cell>
          <cell r="B53" t="str">
            <v xml:space="preserve">Led     </v>
          </cell>
          <cell r="C53">
            <v>144</v>
          </cell>
          <cell r="D53">
            <v>194.47</v>
          </cell>
        </row>
        <row r="54">
          <cell r="A54" t="str">
            <v>L51</v>
          </cell>
          <cell r="B54" t="str">
            <v xml:space="preserve">Led     </v>
          </cell>
          <cell r="C54">
            <v>187</v>
          </cell>
          <cell r="D54">
            <v>224.06</v>
          </cell>
        </row>
        <row r="55">
          <cell r="A55" t="str">
            <v>L52</v>
          </cell>
          <cell r="B55" t="str">
            <v xml:space="preserve">Fluorescente lineare (vapori HG)  </v>
          </cell>
          <cell r="C55">
            <v>18</v>
          </cell>
          <cell r="D55">
            <v>57.28</v>
          </cell>
        </row>
        <row r="56">
          <cell r="A56" t="str">
            <v>L53</v>
          </cell>
          <cell r="B56" t="str">
            <v xml:space="preserve">Fluorescente lineare (vapori HG)  </v>
          </cell>
          <cell r="C56">
            <v>25</v>
          </cell>
          <cell r="D56">
            <v>65.28</v>
          </cell>
        </row>
        <row r="57">
          <cell r="A57" t="str">
            <v>L54</v>
          </cell>
          <cell r="B57" t="str">
            <v xml:space="preserve">Fluorescente lineare (vapori HG)  </v>
          </cell>
          <cell r="C57">
            <v>36</v>
          </cell>
          <cell r="D57">
            <v>77.849999999999994</v>
          </cell>
        </row>
        <row r="58">
          <cell r="A58" t="str">
            <v>L55</v>
          </cell>
          <cell r="B58" t="str">
            <v xml:space="preserve">Fluorescente lineare (vapori HG)  </v>
          </cell>
          <cell r="C58">
            <v>40</v>
          </cell>
          <cell r="D58">
            <v>82.41</v>
          </cell>
        </row>
        <row r="59">
          <cell r="A59" t="str">
            <v>L56</v>
          </cell>
          <cell r="B59" t="str">
            <v xml:space="preserve">Fluorescente lineare (vapori HG)  </v>
          </cell>
          <cell r="C59">
            <v>58</v>
          </cell>
          <cell r="D59">
            <v>102.98</v>
          </cell>
        </row>
        <row r="60">
          <cell r="A60" t="str">
            <v>L57</v>
          </cell>
          <cell r="B60" t="str">
            <v xml:space="preserve">Fluorescente lineare (vapori HG)  </v>
          </cell>
          <cell r="C60">
            <v>80</v>
          </cell>
          <cell r="D60">
            <v>128.11000000000001</v>
          </cell>
        </row>
        <row r="61">
          <cell r="A61" t="str">
            <v>L58</v>
          </cell>
          <cell r="B61" t="str">
            <v xml:space="preserve">Fluorescente lineare (vapori HG)  </v>
          </cell>
          <cell r="C61">
            <v>125</v>
          </cell>
          <cell r="D61">
            <v>179.52</v>
          </cell>
        </row>
        <row r="62">
          <cell r="A62" t="str">
            <v>L59</v>
          </cell>
          <cell r="B62" t="str">
            <v xml:space="preserve">Fluorescente compatta    </v>
          </cell>
          <cell r="C62">
            <v>7</v>
          </cell>
          <cell r="D62">
            <v>46.73</v>
          </cell>
        </row>
        <row r="63">
          <cell r="A63" t="str">
            <v>L60</v>
          </cell>
          <cell r="B63" t="str">
            <v xml:space="preserve">Fluorescente compatta    </v>
          </cell>
          <cell r="C63">
            <v>18</v>
          </cell>
          <cell r="D63">
            <v>59.29</v>
          </cell>
        </row>
        <row r="64">
          <cell r="A64" t="str">
            <v>L61</v>
          </cell>
          <cell r="B64" t="str">
            <v xml:space="preserve">Fluorescente compatta    </v>
          </cell>
          <cell r="C64">
            <v>20</v>
          </cell>
          <cell r="D64">
            <v>61.58</v>
          </cell>
        </row>
        <row r="65">
          <cell r="A65" t="str">
            <v>L62</v>
          </cell>
          <cell r="B65" t="str">
            <v xml:space="preserve">Fluorescente compatta    </v>
          </cell>
          <cell r="C65">
            <v>27</v>
          </cell>
          <cell r="D65">
            <v>69.569999999999993</v>
          </cell>
        </row>
        <row r="66">
          <cell r="A66" t="str">
            <v>L63</v>
          </cell>
          <cell r="B66" t="str">
            <v xml:space="preserve">Fluorescente compatta    </v>
          </cell>
          <cell r="C66">
            <v>36</v>
          </cell>
          <cell r="D66">
            <v>79.86</v>
          </cell>
        </row>
        <row r="67">
          <cell r="A67" t="str">
            <v>L64</v>
          </cell>
          <cell r="B67" t="str">
            <v xml:space="preserve">Fluorescente compatta    </v>
          </cell>
          <cell r="C67">
            <v>40</v>
          </cell>
          <cell r="D67">
            <v>84.43</v>
          </cell>
        </row>
        <row r="68">
          <cell r="A68" t="str">
            <v>L65</v>
          </cell>
          <cell r="B68" t="str">
            <v xml:space="preserve">Incandescenza tradizionale    </v>
          </cell>
          <cell r="C68">
            <v>60</v>
          </cell>
          <cell r="D68">
            <v>95.45</v>
          </cell>
        </row>
        <row r="69">
          <cell r="A69" t="str">
            <v>L66</v>
          </cell>
          <cell r="B69" t="str">
            <v xml:space="preserve">Incandescenza tradizionale    </v>
          </cell>
          <cell r="C69">
            <v>100</v>
          </cell>
          <cell r="D69">
            <v>134.11000000000001</v>
          </cell>
        </row>
        <row r="70">
          <cell r="A70" t="str">
            <v>L67</v>
          </cell>
          <cell r="B70" t="str">
            <v xml:space="preserve">Incandescenza tradizionale    </v>
          </cell>
          <cell r="C70">
            <v>200</v>
          </cell>
          <cell r="D70">
            <v>230.77</v>
          </cell>
        </row>
        <row r="71">
          <cell r="A71" t="str">
            <v>L68</v>
          </cell>
          <cell r="B71" t="str">
            <v xml:space="preserve">Incandescenza alogena    </v>
          </cell>
          <cell r="C71">
            <v>10</v>
          </cell>
          <cell r="D71">
            <v>40.630000000000003</v>
          </cell>
        </row>
        <row r="72">
          <cell r="A72" t="str">
            <v>L69</v>
          </cell>
          <cell r="B72" t="str">
            <v xml:space="preserve">Incandescenza alogena    </v>
          </cell>
          <cell r="C72">
            <v>15</v>
          </cell>
          <cell r="D72">
            <v>45.46</v>
          </cell>
        </row>
        <row r="73">
          <cell r="A73" t="str">
            <v>L70</v>
          </cell>
          <cell r="B73" t="str">
            <v xml:space="preserve">Incandescenza alogena    </v>
          </cell>
          <cell r="C73">
            <v>30</v>
          </cell>
          <cell r="D73">
            <v>59.96</v>
          </cell>
        </row>
        <row r="74">
          <cell r="A74" t="str">
            <v>L71</v>
          </cell>
          <cell r="B74" t="str">
            <v xml:space="preserve">Incandescenza alogena    </v>
          </cell>
          <cell r="C74">
            <v>60</v>
          </cell>
          <cell r="D74">
            <v>88.96</v>
          </cell>
        </row>
      </sheetData>
      <sheetData sheetId="11"/>
      <sheetData sheetId="12"/>
    </sheetDataSet>
  </externalBook>
</externalLink>
</file>

<file path=xl/externalLinks/externalLink4.xml><?xml version="1.0" encoding="utf-8"?>
<externalLink xmlns="http://schemas.openxmlformats.org/spreadsheetml/2006/main">
  <externalBook xmlns:r="http://schemas.openxmlformats.org/officeDocument/2006/relationships" r:id="rId1">
    <sheetNames>
      <sheetName val="X_Istruz"/>
      <sheetName val="hh RISC"/>
      <sheetName val="ANALISI TH"/>
      <sheetName val="Foglio1"/>
      <sheetName val="db-ee"/>
      <sheetName val="ANALISI EE"/>
      <sheetName val="analisi multicriterio"/>
      <sheetName val="X_RT"/>
    </sheetNames>
    <sheetDataSet>
      <sheetData sheetId="0" refreshError="1"/>
      <sheetData sheetId="1" refreshError="1"/>
      <sheetData sheetId="2" refreshError="1"/>
      <sheetData sheetId="3" refreshError="1"/>
      <sheetData sheetId="4">
        <row r="109">
          <cell r="A109" t="str">
            <v>senza sistema CTE</v>
          </cell>
          <cell r="B109">
            <v>1</v>
          </cell>
        </row>
        <row r="110">
          <cell r="A110" t="str">
            <v>con sistemi CTE</v>
          </cell>
          <cell r="B110">
            <v>0.9</v>
          </cell>
        </row>
        <row r="116">
          <cell r="A116" t="str">
            <v>Ufficio (E2)</v>
          </cell>
          <cell r="B116">
            <v>2250</v>
          </cell>
          <cell r="C116">
            <v>250</v>
          </cell>
          <cell r="D116">
            <v>2500</v>
          </cell>
        </row>
        <row r="117">
          <cell r="A117" t="str">
            <v>Scuola (E7)</v>
          </cell>
          <cell r="B117">
            <v>1800</v>
          </cell>
          <cell r="C117">
            <v>200</v>
          </cell>
          <cell r="D117">
            <v>2000</v>
          </cell>
        </row>
        <row r="118">
          <cell r="A118" t="str">
            <v>Ospedale (E3)</v>
          </cell>
          <cell r="B118">
            <v>3000</v>
          </cell>
          <cell r="C118">
            <v>2000</v>
          </cell>
          <cell r="D118">
            <v>5000</v>
          </cell>
        </row>
        <row r="119">
          <cell r="A119" t="str">
            <v>Hotel (E1.3)</v>
          </cell>
          <cell r="B119">
            <v>3000</v>
          </cell>
          <cell r="C119">
            <v>2000</v>
          </cell>
          <cell r="D119">
            <v>5000</v>
          </cell>
        </row>
        <row r="120">
          <cell r="A120" t="str">
            <v>Ristorante (E4.3)</v>
          </cell>
          <cell r="B120">
            <v>1250</v>
          </cell>
          <cell r="C120">
            <v>1250</v>
          </cell>
          <cell r="D120">
            <v>2500</v>
          </cell>
        </row>
        <row r="121">
          <cell r="A121" t="str">
            <v>Impianti sportivi (E6)</v>
          </cell>
          <cell r="B121">
            <v>2000</v>
          </cell>
          <cell r="C121">
            <v>2000</v>
          </cell>
          <cell r="D121">
            <v>4000</v>
          </cell>
        </row>
        <row r="122">
          <cell r="A122" t="str">
            <v>Negozi all'ingrosso e al dettaglio (E5)</v>
          </cell>
          <cell r="B122">
            <v>3000</v>
          </cell>
          <cell r="C122">
            <v>2000</v>
          </cell>
          <cell r="D122">
            <v>5000</v>
          </cell>
        </row>
        <row r="123">
          <cell r="A123" t="str">
            <v>Fabbriche di produzione (E8)</v>
          </cell>
          <cell r="B123">
            <v>2500</v>
          </cell>
          <cell r="C123">
            <v>1500</v>
          </cell>
          <cell r="D123">
            <v>4000</v>
          </cell>
        </row>
        <row r="131">
          <cell r="A131" t="str">
            <v>Ufficio</v>
          </cell>
          <cell r="B131">
            <v>1</v>
          </cell>
        </row>
        <row r="132">
          <cell r="A132" t="str">
            <v>Scuola</v>
          </cell>
          <cell r="B132">
            <v>1</v>
          </cell>
        </row>
        <row r="133">
          <cell r="A133" t="str">
            <v>Ospedale</v>
          </cell>
          <cell r="B133">
            <v>1</v>
          </cell>
        </row>
        <row r="134">
          <cell r="A134" t="str">
            <v>Hotel</v>
          </cell>
          <cell r="B134">
            <v>1</v>
          </cell>
        </row>
        <row r="135">
          <cell r="A135" t="str">
            <v>Ristorante</v>
          </cell>
          <cell r="B135">
            <v>1</v>
          </cell>
        </row>
        <row r="136">
          <cell r="A136" t="str">
            <v>Impianti sportivi</v>
          </cell>
          <cell r="B136">
            <v>1</v>
          </cell>
        </row>
        <row r="137">
          <cell r="A137" t="str">
            <v>Negozi all'ingrosso e al dettaglio</v>
          </cell>
          <cell r="B137">
            <v>1</v>
          </cell>
        </row>
        <row r="138">
          <cell r="A138" t="str">
            <v>Fabbriche di produzione</v>
          </cell>
          <cell r="B138">
            <v>1</v>
          </cell>
        </row>
        <row r="140">
          <cell r="A140" t="str">
            <v>Ufficio</v>
          </cell>
          <cell r="B140">
            <v>0.9</v>
          </cell>
        </row>
        <row r="141">
          <cell r="A141" t="str">
            <v>Scuola</v>
          </cell>
          <cell r="B141">
            <v>0.8</v>
          </cell>
        </row>
        <row r="142">
          <cell r="A142" t="str">
            <v>Ospedale</v>
          </cell>
          <cell r="B142">
            <v>0.8</v>
          </cell>
        </row>
        <row r="143">
          <cell r="A143" t="str">
            <v>Hotel</v>
          </cell>
          <cell r="B143">
            <v>1</v>
          </cell>
        </row>
        <row r="144">
          <cell r="A144" t="str">
            <v>Ristorante</v>
          </cell>
        </row>
        <row r="145">
          <cell r="A145" t="str">
            <v>Impianti sportivi</v>
          </cell>
          <cell r="B145">
            <v>0.9</v>
          </cell>
        </row>
        <row r="146">
          <cell r="A146" t="str">
            <v>Negozi all'ingrosso e al dettaglio</v>
          </cell>
        </row>
        <row r="147">
          <cell r="A147" t="str">
            <v>Fabbriche di produzione</v>
          </cell>
          <cell r="B147">
            <v>0.9</v>
          </cell>
        </row>
        <row r="151">
          <cell r="A151" t="str">
            <v>Ufficio</v>
          </cell>
          <cell r="B151">
            <v>1</v>
          </cell>
        </row>
        <row r="152">
          <cell r="A152" t="str">
            <v>Scuola</v>
          </cell>
          <cell r="B152">
            <v>1</v>
          </cell>
        </row>
        <row r="153">
          <cell r="A153" t="str">
            <v>Ospedale</v>
          </cell>
          <cell r="B153">
            <v>0.9</v>
          </cell>
        </row>
        <row r="154">
          <cell r="A154" t="str">
            <v>Hotel</v>
          </cell>
          <cell r="B154">
            <v>0.7</v>
          </cell>
        </row>
        <row r="155">
          <cell r="A155" t="str">
            <v>Ristorante</v>
          </cell>
          <cell r="B155">
            <v>1</v>
          </cell>
        </row>
        <row r="156">
          <cell r="A156" t="str">
            <v>Impianti sportivi</v>
          </cell>
          <cell r="B156">
            <v>1</v>
          </cell>
        </row>
        <row r="157">
          <cell r="A157" t="str">
            <v>Negozi all'ingrosso e al dettaglio</v>
          </cell>
          <cell r="B157">
            <v>1</v>
          </cell>
        </row>
        <row r="158">
          <cell r="A158" t="str">
            <v>Fabbriche di produzione</v>
          </cell>
          <cell r="B158">
            <v>1</v>
          </cell>
        </row>
        <row r="160">
          <cell r="A160" t="str">
            <v>Ufficio</v>
          </cell>
          <cell r="B160">
            <v>0.9</v>
          </cell>
        </row>
        <row r="161">
          <cell r="A161" t="str">
            <v>Scuola</v>
          </cell>
          <cell r="B161">
            <v>0.9</v>
          </cell>
        </row>
        <row r="162">
          <cell r="A162" t="str">
            <v>Ospedale</v>
          </cell>
          <cell r="B162">
            <v>0.8</v>
          </cell>
        </row>
        <row r="163">
          <cell r="A163" t="str">
            <v>Hotel</v>
          </cell>
          <cell r="B163">
            <v>0.7</v>
          </cell>
        </row>
        <row r="164">
          <cell r="A164" t="str">
            <v>Ristorante</v>
          </cell>
          <cell r="B164">
            <v>1</v>
          </cell>
        </row>
        <row r="165">
          <cell r="A165" t="str">
            <v>Impianti sportivi</v>
          </cell>
          <cell r="B165">
            <v>1</v>
          </cell>
        </row>
        <row r="166">
          <cell r="A166" t="str">
            <v>Negozi all'ingrosso e al dettaglio</v>
          </cell>
          <cell r="B166">
            <v>1</v>
          </cell>
        </row>
        <row r="167">
          <cell r="A167" t="str">
            <v>Fabbriche di produzione</v>
          </cell>
          <cell r="B167">
            <v>1</v>
          </cell>
        </row>
        <row r="171">
          <cell r="A171" t="str">
            <v>Ufficio</v>
          </cell>
          <cell r="B171">
            <v>15</v>
          </cell>
          <cell r="C171">
            <v>25</v>
          </cell>
        </row>
        <row r="172">
          <cell r="A172" t="str">
            <v>Scuola</v>
          </cell>
          <cell r="B172">
            <v>15</v>
          </cell>
          <cell r="C172">
            <v>25</v>
          </cell>
        </row>
        <row r="173">
          <cell r="A173" t="str">
            <v>Ospedale</v>
          </cell>
          <cell r="B173">
            <v>15</v>
          </cell>
          <cell r="C173">
            <v>35</v>
          </cell>
        </row>
        <row r="174">
          <cell r="A174" t="str">
            <v>Hotel</v>
          </cell>
          <cell r="B174">
            <v>10</v>
          </cell>
          <cell r="C174">
            <v>20</v>
          </cell>
        </row>
        <row r="175">
          <cell r="A175" t="str">
            <v>Ristorante</v>
          </cell>
          <cell r="B175">
            <v>10</v>
          </cell>
          <cell r="C175">
            <v>35</v>
          </cell>
        </row>
        <row r="176">
          <cell r="A176" t="str">
            <v>Impianti sportivi</v>
          </cell>
          <cell r="B176">
            <v>10</v>
          </cell>
          <cell r="C176">
            <v>30</v>
          </cell>
        </row>
        <row r="177">
          <cell r="A177" t="str">
            <v>Negozi all'ingrosso e al dettaglio</v>
          </cell>
          <cell r="B177">
            <v>15</v>
          </cell>
          <cell r="C177">
            <v>35</v>
          </cell>
        </row>
        <row r="178">
          <cell r="A178" t="str">
            <v>Fabbriche di produzione</v>
          </cell>
          <cell r="B178">
            <v>10</v>
          </cell>
          <cell r="C178">
            <v>30</v>
          </cell>
        </row>
      </sheetData>
      <sheetData sheetId="5" refreshError="1"/>
      <sheetData sheetId="6" refreshError="1"/>
      <sheetData sheetId="7" refreshError="1"/>
    </sheetDataSet>
  </externalBook>
</externalLink>
</file>

<file path=xl/externalLinks/externalLink5.xml><?xml version="1.0" encoding="utf-8"?>
<externalLink xmlns="http://schemas.openxmlformats.org/spreadsheetml/2006/main">
  <externalBook xmlns:r="http://schemas.openxmlformats.org/officeDocument/2006/relationships" r:id="rId1">
    <sheetNames>
      <sheetName val="Dati"/>
    </sheetNames>
    <sheetDataSet>
      <sheetData sheetId="0" refreshError="1"/>
    </sheetDataSet>
  </externalBook>
</externalLink>
</file>

<file path=xl/externalLinks/externalLink6.xml><?xml version="1.0" encoding="utf-8"?>
<externalLink xmlns="http://schemas.openxmlformats.org/spreadsheetml/2006/main">
  <externalBook xmlns:r="http://schemas.openxmlformats.org/officeDocument/2006/relationships" r:id="rId1">
    <sheetNames>
      <sheetName val="tab_mese"/>
      <sheetName val="hh RISC"/>
      <sheetName val="dbT"/>
      <sheetName val="pivot"/>
    </sheetNames>
    <sheetDataSet>
      <sheetData sheetId="0">
        <row r="1">
          <cell r="A1">
            <v>1</v>
          </cell>
          <cell r="B1" t="str">
            <v>01 Genn.</v>
          </cell>
        </row>
        <row r="2">
          <cell r="A2">
            <v>2</v>
          </cell>
          <cell r="B2" t="str">
            <v>02 Febb.</v>
          </cell>
        </row>
        <row r="3">
          <cell r="A3">
            <v>3</v>
          </cell>
          <cell r="B3" t="str">
            <v>03 Mar.</v>
          </cell>
        </row>
        <row r="4">
          <cell r="A4">
            <v>4</v>
          </cell>
          <cell r="B4" t="str">
            <v>04 Apr.</v>
          </cell>
        </row>
        <row r="5">
          <cell r="A5">
            <v>5</v>
          </cell>
          <cell r="B5" t="str">
            <v>05 Magg.</v>
          </cell>
        </row>
        <row r="6">
          <cell r="A6">
            <v>6</v>
          </cell>
          <cell r="B6" t="str">
            <v>06 Giu.</v>
          </cell>
        </row>
        <row r="7">
          <cell r="A7">
            <v>7</v>
          </cell>
          <cell r="B7" t="str">
            <v>07 Lug.</v>
          </cell>
        </row>
        <row r="8">
          <cell r="A8">
            <v>8</v>
          </cell>
          <cell r="B8" t="str">
            <v>08 Ago.</v>
          </cell>
        </row>
        <row r="9">
          <cell r="A9">
            <v>9</v>
          </cell>
          <cell r="B9" t="str">
            <v>09 Sett.</v>
          </cell>
        </row>
        <row r="10">
          <cell r="A10">
            <v>10</v>
          </cell>
          <cell r="B10" t="str">
            <v>10 Ott.</v>
          </cell>
        </row>
        <row r="11">
          <cell r="A11">
            <v>11</v>
          </cell>
          <cell r="B11" t="str">
            <v>11 Nov.</v>
          </cell>
        </row>
        <row r="12">
          <cell r="A12">
            <v>12</v>
          </cell>
          <cell r="B12" t="str">
            <v>12 Dic.</v>
          </cell>
        </row>
      </sheetData>
      <sheetData sheetId="1"/>
      <sheetData sheetId="2"/>
      <sheetData sheetId="3"/>
    </sheetDataSet>
  </externalBook>
</externalLink>
</file>

<file path=xl/externalLinks/externalLink7.xml><?xml version="1.0" encoding="utf-8"?>
<externalLink xmlns="http://schemas.openxmlformats.org/spreadsheetml/2006/main">
  <externalBook xmlns:r="http://schemas.openxmlformats.org/officeDocument/2006/relationships" r:id="rId1">
    <sheetNames>
      <sheetName val="ISTAT_FOI"/>
      <sheetName val="Tab"/>
      <sheetName val="db"/>
      <sheetName val="pivot"/>
      <sheetName val="PEF_scenario LEMON"/>
    </sheetNames>
    <sheetDataSet>
      <sheetData sheetId="0"/>
      <sheetData sheetId="1">
        <row r="2">
          <cell r="A2" t="str">
            <v>BAGNOLO</v>
          </cell>
          <cell r="B2" t="str">
            <v>BA</v>
          </cell>
          <cell r="C2" t="str">
            <v>Unione dei Comuni Terra di Mezzo</v>
          </cell>
        </row>
        <row r="3">
          <cell r="A3" t="str">
            <v>BIBBIANO</v>
          </cell>
          <cell r="B3" t="str">
            <v>BB</v>
          </cell>
          <cell r="C3" t="str">
            <v>Unione dei Comuni Val d'Enza</v>
          </cell>
        </row>
        <row r="4">
          <cell r="A4" t="str">
            <v>BORETTO</v>
          </cell>
          <cell r="B4" t="str">
            <v>BO</v>
          </cell>
          <cell r="C4" t="str">
            <v>Unione dei Comuni Bassa Reggiana</v>
          </cell>
        </row>
        <row r="5">
          <cell r="A5" t="str">
            <v>BRESCELLO</v>
          </cell>
          <cell r="B5" t="str">
            <v>BR</v>
          </cell>
          <cell r="C5" t="str">
            <v>Unione dei Comuni Bassa Reggiana</v>
          </cell>
        </row>
        <row r="6">
          <cell r="A6" t="str">
            <v xml:space="preserve">BUSSETO </v>
          </cell>
          <cell r="B6" t="str">
            <v>BU</v>
          </cell>
        </row>
        <row r="7">
          <cell r="A7" t="str">
            <v>CADELBOSCO DI SOPRA</v>
          </cell>
          <cell r="B7" t="str">
            <v>CB</v>
          </cell>
          <cell r="C7" t="str">
            <v>Unione dei Comuni Terra di Mezzo</v>
          </cell>
        </row>
        <row r="8">
          <cell r="A8" t="str">
            <v>CAMPAGNOLA EMILIA</v>
          </cell>
          <cell r="B8" t="str">
            <v>CE</v>
          </cell>
          <cell r="C8" t="str">
            <v>Unione dei Comuni Pianura Reggiana</v>
          </cell>
        </row>
        <row r="9">
          <cell r="A9" t="str">
            <v>CAMPEGINE</v>
          </cell>
          <cell r="B9" t="str">
            <v>CA</v>
          </cell>
          <cell r="C9" t="str">
            <v>Unione dei Comuni Val d'Enza</v>
          </cell>
        </row>
        <row r="10">
          <cell r="A10" t="str">
            <v>CASALGRANDE</v>
          </cell>
          <cell r="B10" t="str">
            <v>CL</v>
          </cell>
          <cell r="C10" t="str">
            <v>Unione dei Comuni Tresinaro Secchia</v>
          </cell>
        </row>
        <row r="11">
          <cell r="A11" t="str">
            <v>CASTELLARANO</v>
          </cell>
          <cell r="B11" t="str">
            <v>CT</v>
          </cell>
          <cell r="C11" t="str">
            <v>Unione dei Comuni Tresinaro Secchia</v>
          </cell>
        </row>
        <row r="12">
          <cell r="A12" t="str">
            <v>CASTELNOVO DI SOTTO</v>
          </cell>
          <cell r="B12" t="str">
            <v>CS</v>
          </cell>
          <cell r="C12" t="str">
            <v>Unione dei Comuni Terra di Mezzo</v>
          </cell>
        </row>
        <row r="13">
          <cell r="A13" t="str">
            <v>CASTELNOVO NE' MONTI</v>
          </cell>
          <cell r="B13" t="str">
            <v>CM</v>
          </cell>
          <cell r="C13" t="str">
            <v>Unione Montana</v>
          </cell>
        </row>
        <row r="14">
          <cell r="A14" t="str">
            <v>COLLECCHIO</v>
          </cell>
          <cell r="B14" t="str">
            <v>CC</v>
          </cell>
        </row>
        <row r="15">
          <cell r="A15" t="str">
            <v>CORREGGIO</v>
          </cell>
          <cell r="B15" t="str">
            <v>CR</v>
          </cell>
          <cell r="C15" t="str">
            <v>Unione dei Comuni Pianura Reggiana</v>
          </cell>
        </row>
        <row r="16">
          <cell r="A16" t="str">
            <v>FABBRICO</v>
          </cell>
          <cell r="B16" t="str">
            <v>FA</v>
          </cell>
          <cell r="C16" t="str">
            <v>Unione dei Comuni Pianura Reggiana</v>
          </cell>
        </row>
        <row r="17">
          <cell r="A17" t="str">
            <v>FELINO</v>
          </cell>
          <cell r="B17" t="str">
            <v>FE</v>
          </cell>
        </row>
        <row r="18">
          <cell r="A18" t="str">
            <v xml:space="preserve">FIDENZA </v>
          </cell>
          <cell r="B18" t="str">
            <v>FI</v>
          </cell>
        </row>
        <row r="19">
          <cell r="A19" t="str">
            <v>FORNOVO TARO</v>
          </cell>
          <cell r="B19" t="str">
            <v>FO</v>
          </cell>
        </row>
        <row r="20">
          <cell r="A20" t="str">
            <v>GUALTIERI</v>
          </cell>
          <cell r="B20" t="str">
            <v>GU</v>
          </cell>
          <cell r="C20" t="str">
            <v>Unione dei Comuni Bassa Reggiana</v>
          </cell>
        </row>
        <row r="21">
          <cell r="A21" t="str">
            <v>GUASTALLA</v>
          </cell>
          <cell r="B21" t="str">
            <v>GS</v>
          </cell>
          <cell r="C21" t="str">
            <v>Unione dei Comuni Bassa Reggiana</v>
          </cell>
        </row>
        <row r="22">
          <cell r="A22" t="str">
            <v>LUZZARA</v>
          </cell>
          <cell r="B22" t="str">
            <v>LU</v>
          </cell>
          <cell r="C22" t="str">
            <v>Unione dei Comuni Bassa Reggiana</v>
          </cell>
        </row>
        <row r="23">
          <cell r="A23" t="str">
            <v>MONTECCHIO EMILIA</v>
          </cell>
          <cell r="B23" t="str">
            <v>MO</v>
          </cell>
          <cell r="C23" t="str">
            <v>Unione dei Comuni Val d'Enza</v>
          </cell>
        </row>
        <row r="24">
          <cell r="A24" t="str">
            <v>NOVELLARA</v>
          </cell>
          <cell r="B24" t="str">
            <v>NO</v>
          </cell>
          <cell r="C24" t="str">
            <v>Unione dei Comuni Bassa Reggiana</v>
          </cell>
        </row>
        <row r="25">
          <cell r="A25" t="str">
            <v xml:space="preserve">PARMA </v>
          </cell>
          <cell r="B25" t="str">
            <v>PR</v>
          </cell>
        </row>
        <row r="26">
          <cell r="A26" t="str">
            <v>QUATTRO CASTELLA</v>
          </cell>
          <cell r="B26" t="str">
            <v>QC</v>
          </cell>
          <cell r="C26" t="str">
            <v>Unione dei Comuni Colline Matildiche</v>
          </cell>
        </row>
        <row r="27">
          <cell r="A27" t="str">
            <v>REGGIO EMILIA</v>
          </cell>
          <cell r="B27" t="str">
            <v>RE</v>
          </cell>
        </row>
        <row r="28">
          <cell r="A28" t="str">
            <v>REGGIOLO</v>
          </cell>
          <cell r="B28" t="str">
            <v>RG</v>
          </cell>
          <cell r="C28" t="str">
            <v>Unione dei Comuni Bassa Reggiana</v>
          </cell>
        </row>
        <row r="29">
          <cell r="A29" t="str">
            <v>RIO SALICETO</v>
          </cell>
          <cell r="B29" t="str">
            <v>RI</v>
          </cell>
          <cell r="C29" t="str">
            <v>Unione dei Comuni Pianura Reggiana</v>
          </cell>
        </row>
        <row r="30">
          <cell r="A30" t="str">
            <v>ROLO</v>
          </cell>
          <cell r="B30" t="str">
            <v>RO</v>
          </cell>
          <cell r="C30" t="str">
            <v>Unione dei Comuni Pianura Reggiana</v>
          </cell>
        </row>
        <row r="31">
          <cell r="A31" t="str">
            <v>RUBIERA</v>
          </cell>
          <cell r="B31" t="str">
            <v>RU</v>
          </cell>
          <cell r="C31" t="str">
            <v>Unione dei Comuni Tresinaro Secchia</v>
          </cell>
        </row>
        <row r="32">
          <cell r="A32" t="str">
            <v>SALSOMAGGIORE</v>
          </cell>
          <cell r="B32" t="str">
            <v>SA</v>
          </cell>
        </row>
        <row r="33">
          <cell r="A33" t="str">
            <v>SAN MARTINO IN RIO</v>
          </cell>
          <cell r="B33" t="str">
            <v>SM</v>
          </cell>
          <cell r="C33" t="str">
            <v>Unione dei Comuni Pianura Reggiana</v>
          </cell>
        </row>
        <row r="34">
          <cell r="A34" t="str">
            <v>SANT'ILARIO D'ENZA</v>
          </cell>
          <cell r="B34" t="str">
            <v>SI</v>
          </cell>
          <cell r="C34" t="str">
            <v>Unione dei Comuni Val d'Enza</v>
          </cell>
        </row>
        <row r="35">
          <cell r="A35" t="str">
            <v>SCANDIANO</v>
          </cell>
          <cell r="B35" t="str">
            <v>SC</v>
          </cell>
          <cell r="C35" t="str">
            <v>Unione dei Comuni Tresinaro Secchia</v>
          </cell>
        </row>
        <row r="36">
          <cell r="A36" t="str">
            <v>VENTASSO</v>
          </cell>
          <cell r="B36" t="str">
            <v>VE</v>
          </cell>
          <cell r="C36" t="str">
            <v>Unione Montana</v>
          </cell>
        </row>
        <row r="37">
          <cell r="A37" t="str">
            <v>VEZZANO</v>
          </cell>
          <cell r="B37" t="str">
            <v>VZ</v>
          </cell>
          <cell r="C37" t="str">
            <v>Unione dei Comuni Colline Matildiche</v>
          </cell>
        </row>
        <row r="38">
          <cell r="A38" t="str">
            <v>PARMA</v>
          </cell>
          <cell r="B38" t="str">
            <v>PR</v>
          </cell>
          <cell r="C38" t="str">
            <v>Parma</v>
          </cell>
          <cell r="D38">
            <v>2502</v>
          </cell>
        </row>
      </sheetData>
      <sheetData sheetId="2"/>
      <sheetData sheetId="3"/>
      <sheetData sheetId="4">
        <row r="167">
          <cell r="B167" t="str">
            <v>SdF</v>
          </cell>
        </row>
      </sheetData>
    </sheetDataSet>
  </externalBook>
</externalLink>
</file>

<file path=xl/externalLinks/externalLink8.xml><?xml version="1.0" encoding="utf-8"?>
<externalLink xmlns="http://schemas.openxmlformats.org/spreadsheetml/2006/main">
  <externalBook xmlns:r="http://schemas.openxmlformats.org/officeDocument/2006/relationships" r:id="rId1">
    <sheetNames>
      <sheetName val="hh RISC"/>
      <sheetName val="dbT"/>
      <sheetName val="pivot"/>
      <sheetName val="off_1-2"/>
      <sheetName val="off_2-2"/>
      <sheetName val="All C Quote Servizio"/>
      <sheetName val="RT_doc-disponibili"/>
      <sheetName val="RT_interventi"/>
      <sheetName val="consumi ee"/>
      <sheetName val="consumi th"/>
      <sheetName val="db"/>
      <sheetName val="QE_CT03-38"/>
      <sheetName val="calcolo Investim max EPC"/>
      <sheetName val="PEF"/>
      <sheetName val="PEF_EPC"/>
    </sheetNames>
    <sheetDataSet>
      <sheetData sheetId="0" refreshError="1"/>
      <sheetData sheetId="1" refreshError="1"/>
      <sheetData sheetId="2" refreshError="1"/>
      <sheetData sheetId="3" refreshError="1"/>
      <sheetData sheetId="4" refreshError="1"/>
      <sheetData sheetId="5"/>
      <sheetData sheetId="6" refreshError="1"/>
      <sheetData sheetId="7" refreshError="1"/>
      <sheetData sheetId="8" refreshError="1"/>
      <sheetData sheetId="9" refreshError="1"/>
      <sheetData sheetId="10">
        <row r="9">
          <cell r="I9">
            <v>21083</v>
          </cell>
        </row>
      </sheetData>
      <sheetData sheetId="11" refreshError="1"/>
      <sheetData sheetId="12"/>
      <sheetData sheetId="13">
        <row r="19">
          <cell r="S19" t="str">
            <v>Qen t</v>
          </cell>
        </row>
      </sheetData>
      <sheetData sheetId="14" refreshError="1"/>
    </sheetDataSet>
  </externalBook>
</externalLink>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pageSetUpPr fitToPage="1"/>
  </sheetPr>
  <dimension ref="A1:V57"/>
  <sheetViews>
    <sheetView showGridLines="0" tabSelected="1" view="pageLayout" topLeftCell="A5" zoomScaleNormal="70" zoomScaleSheetLayoutView="85" zoomScalePageLayoutView="70" workbookViewId="0">
      <selection activeCell="P37" sqref="P37"/>
    </sheetView>
  </sheetViews>
  <sheetFormatPr baseColWidth="10" defaultColWidth="8.83203125" defaultRowHeight="14" x14ac:dyDescent="0"/>
  <cols>
    <col min="1" max="1" width="12.83203125" style="1" customWidth="1"/>
    <col min="2" max="9" width="8.83203125" style="2"/>
    <col min="10" max="10" width="32.5" style="2" customWidth="1"/>
    <col min="11" max="11" width="8.83203125" style="2"/>
    <col min="12" max="12" width="1.83203125" style="2" customWidth="1"/>
    <col min="13" max="13" width="2.1640625" style="2" customWidth="1"/>
    <col min="14" max="14" width="44" style="2" bestFit="1" customWidth="1"/>
    <col min="15" max="15" width="17.1640625" style="3" customWidth="1"/>
    <col min="16" max="16" width="20.6640625" style="2" customWidth="1"/>
    <col min="17" max="17" width="28.5" style="4" customWidth="1"/>
    <col min="18" max="18" width="50.6640625" style="4" customWidth="1"/>
    <col min="19" max="19" width="26.83203125" style="4" bestFit="1" customWidth="1"/>
    <col min="20" max="256" width="8.83203125" style="4"/>
    <col min="257" max="257" width="12.83203125" style="4" customWidth="1"/>
    <col min="258" max="265" width="8.83203125" style="4"/>
    <col min="266" max="266" width="32.5" style="4" customWidth="1"/>
    <col min="267" max="267" width="8.83203125" style="4"/>
    <col min="268" max="268" width="1.83203125" style="4" customWidth="1"/>
    <col min="269" max="269" width="2.1640625" style="4" customWidth="1"/>
    <col min="270" max="270" width="44" style="4" bestFit="1" customWidth="1"/>
    <col min="271" max="271" width="17.1640625" style="4" customWidth="1"/>
    <col min="272" max="272" width="20.6640625" style="4" customWidth="1"/>
    <col min="273" max="273" width="28.5" style="4" customWidth="1"/>
    <col min="274" max="274" width="50.6640625" style="4" customWidth="1"/>
    <col min="275" max="275" width="26.83203125" style="4" bestFit="1" customWidth="1"/>
    <col min="276" max="512" width="8.83203125" style="4"/>
    <col min="513" max="513" width="12.83203125" style="4" customWidth="1"/>
    <col min="514" max="521" width="8.83203125" style="4"/>
    <col min="522" max="522" width="32.5" style="4" customWidth="1"/>
    <col min="523" max="523" width="8.83203125" style="4"/>
    <col min="524" max="524" width="1.83203125" style="4" customWidth="1"/>
    <col min="525" max="525" width="2.1640625" style="4" customWidth="1"/>
    <col min="526" max="526" width="44" style="4" bestFit="1" customWidth="1"/>
    <col min="527" max="527" width="17.1640625" style="4" customWidth="1"/>
    <col min="528" max="528" width="20.6640625" style="4" customWidth="1"/>
    <col min="529" max="529" width="28.5" style="4" customWidth="1"/>
    <col min="530" max="530" width="50.6640625" style="4" customWidth="1"/>
    <col min="531" max="531" width="26.83203125" style="4" bestFit="1" customWidth="1"/>
    <col min="532" max="768" width="8.83203125" style="4"/>
    <col min="769" max="769" width="12.83203125" style="4" customWidth="1"/>
    <col min="770" max="777" width="8.83203125" style="4"/>
    <col min="778" max="778" width="32.5" style="4" customWidth="1"/>
    <col min="779" max="779" width="8.83203125" style="4"/>
    <col min="780" max="780" width="1.83203125" style="4" customWidth="1"/>
    <col min="781" max="781" width="2.1640625" style="4" customWidth="1"/>
    <col min="782" max="782" width="44" style="4" bestFit="1" customWidth="1"/>
    <col min="783" max="783" width="17.1640625" style="4" customWidth="1"/>
    <col min="784" max="784" width="20.6640625" style="4" customWidth="1"/>
    <col min="785" max="785" width="28.5" style="4" customWidth="1"/>
    <col min="786" max="786" width="50.6640625" style="4" customWidth="1"/>
    <col min="787" max="787" width="26.83203125" style="4" bestFit="1" customWidth="1"/>
    <col min="788" max="1024" width="8.83203125" style="4"/>
    <col min="1025" max="1025" width="12.83203125" style="4" customWidth="1"/>
    <col min="1026" max="1033" width="8.83203125" style="4"/>
    <col min="1034" max="1034" width="32.5" style="4" customWidth="1"/>
    <col min="1035" max="1035" width="8.83203125" style="4"/>
    <col min="1036" max="1036" width="1.83203125" style="4" customWidth="1"/>
    <col min="1037" max="1037" width="2.1640625" style="4" customWidth="1"/>
    <col min="1038" max="1038" width="44" style="4" bestFit="1" customWidth="1"/>
    <col min="1039" max="1039" width="17.1640625" style="4" customWidth="1"/>
    <col min="1040" max="1040" width="20.6640625" style="4" customWidth="1"/>
    <col min="1041" max="1041" width="28.5" style="4" customWidth="1"/>
    <col min="1042" max="1042" width="50.6640625" style="4" customWidth="1"/>
    <col min="1043" max="1043" width="26.83203125" style="4" bestFit="1" customWidth="1"/>
    <col min="1044" max="1280" width="8.83203125" style="4"/>
    <col min="1281" max="1281" width="12.83203125" style="4" customWidth="1"/>
    <col min="1282" max="1289" width="8.83203125" style="4"/>
    <col min="1290" max="1290" width="32.5" style="4" customWidth="1"/>
    <col min="1291" max="1291" width="8.83203125" style="4"/>
    <col min="1292" max="1292" width="1.83203125" style="4" customWidth="1"/>
    <col min="1293" max="1293" width="2.1640625" style="4" customWidth="1"/>
    <col min="1294" max="1294" width="44" style="4" bestFit="1" customWidth="1"/>
    <col min="1295" max="1295" width="17.1640625" style="4" customWidth="1"/>
    <col min="1296" max="1296" width="20.6640625" style="4" customWidth="1"/>
    <col min="1297" max="1297" width="28.5" style="4" customWidth="1"/>
    <col min="1298" max="1298" width="50.6640625" style="4" customWidth="1"/>
    <col min="1299" max="1299" width="26.83203125" style="4" bestFit="1" customWidth="1"/>
    <col min="1300" max="1536" width="8.83203125" style="4"/>
    <col min="1537" max="1537" width="12.83203125" style="4" customWidth="1"/>
    <col min="1538" max="1545" width="8.83203125" style="4"/>
    <col min="1546" max="1546" width="32.5" style="4" customWidth="1"/>
    <col min="1547" max="1547" width="8.83203125" style="4"/>
    <col min="1548" max="1548" width="1.83203125" style="4" customWidth="1"/>
    <col min="1549" max="1549" width="2.1640625" style="4" customWidth="1"/>
    <col min="1550" max="1550" width="44" style="4" bestFit="1" customWidth="1"/>
    <col min="1551" max="1551" width="17.1640625" style="4" customWidth="1"/>
    <col min="1552" max="1552" width="20.6640625" style="4" customWidth="1"/>
    <col min="1553" max="1553" width="28.5" style="4" customWidth="1"/>
    <col min="1554" max="1554" width="50.6640625" style="4" customWidth="1"/>
    <col min="1555" max="1555" width="26.83203125" style="4" bestFit="1" customWidth="1"/>
    <col min="1556" max="1792" width="8.83203125" style="4"/>
    <col min="1793" max="1793" width="12.83203125" style="4" customWidth="1"/>
    <col min="1794" max="1801" width="8.83203125" style="4"/>
    <col min="1802" max="1802" width="32.5" style="4" customWidth="1"/>
    <col min="1803" max="1803" width="8.83203125" style="4"/>
    <col min="1804" max="1804" width="1.83203125" style="4" customWidth="1"/>
    <col min="1805" max="1805" width="2.1640625" style="4" customWidth="1"/>
    <col min="1806" max="1806" width="44" style="4" bestFit="1" customWidth="1"/>
    <col min="1807" max="1807" width="17.1640625" style="4" customWidth="1"/>
    <col min="1808" max="1808" width="20.6640625" style="4" customWidth="1"/>
    <col min="1809" max="1809" width="28.5" style="4" customWidth="1"/>
    <col min="1810" max="1810" width="50.6640625" style="4" customWidth="1"/>
    <col min="1811" max="1811" width="26.83203125" style="4" bestFit="1" customWidth="1"/>
    <col min="1812" max="2048" width="8.83203125" style="4"/>
    <col min="2049" max="2049" width="12.83203125" style="4" customWidth="1"/>
    <col min="2050" max="2057" width="8.83203125" style="4"/>
    <col min="2058" max="2058" width="32.5" style="4" customWidth="1"/>
    <col min="2059" max="2059" width="8.83203125" style="4"/>
    <col min="2060" max="2060" width="1.83203125" style="4" customWidth="1"/>
    <col min="2061" max="2061" width="2.1640625" style="4" customWidth="1"/>
    <col min="2062" max="2062" width="44" style="4" bestFit="1" customWidth="1"/>
    <col min="2063" max="2063" width="17.1640625" style="4" customWidth="1"/>
    <col min="2064" max="2064" width="20.6640625" style="4" customWidth="1"/>
    <col min="2065" max="2065" width="28.5" style="4" customWidth="1"/>
    <col min="2066" max="2066" width="50.6640625" style="4" customWidth="1"/>
    <col min="2067" max="2067" width="26.83203125" style="4" bestFit="1" customWidth="1"/>
    <col min="2068" max="2304" width="8.83203125" style="4"/>
    <col min="2305" max="2305" width="12.83203125" style="4" customWidth="1"/>
    <col min="2306" max="2313" width="8.83203125" style="4"/>
    <col min="2314" max="2314" width="32.5" style="4" customWidth="1"/>
    <col min="2315" max="2315" width="8.83203125" style="4"/>
    <col min="2316" max="2316" width="1.83203125" style="4" customWidth="1"/>
    <col min="2317" max="2317" width="2.1640625" style="4" customWidth="1"/>
    <col min="2318" max="2318" width="44" style="4" bestFit="1" customWidth="1"/>
    <col min="2319" max="2319" width="17.1640625" style="4" customWidth="1"/>
    <col min="2320" max="2320" width="20.6640625" style="4" customWidth="1"/>
    <col min="2321" max="2321" width="28.5" style="4" customWidth="1"/>
    <col min="2322" max="2322" width="50.6640625" style="4" customWidth="1"/>
    <col min="2323" max="2323" width="26.83203125" style="4" bestFit="1" customWidth="1"/>
    <col min="2324" max="2560" width="8.83203125" style="4"/>
    <col min="2561" max="2561" width="12.83203125" style="4" customWidth="1"/>
    <col min="2562" max="2569" width="8.83203125" style="4"/>
    <col min="2570" max="2570" width="32.5" style="4" customWidth="1"/>
    <col min="2571" max="2571" width="8.83203125" style="4"/>
    <col min="2572" max="2572" width="1.83203125" style="4" customWidth="1"/>
    <col min="2573" max="2573" width="2.1640625" style="4" customWidth="1"/>
    <col min="2574" max="2574" width="44" style="4" bestFit="1" customWidth="1"/>
    <col min="2575" max="2575" width="17.1640625" style="4" customWidth="1"/>
    <col min="2576" max="2576" width="20.6640625" style="4" customWidth="1"/>
    <col min="2577" max="2577" width="28.5" style="4" customWidth="1"/>
    <col min="2578" max="2578" width="50.6640625" style="4" customWidth="1"/>
    <col min="2579" max="2579" width="26.83203125" style="4" bestFit="1" customWidth="1"/>
    <col min="2580" max="2816" width="8.83203125" style="4"/>
    <col min="2817" max="2817" width="12.83203125" style="4" customWidth="1"/>
    <col min="2818" max="2825" width="8.83203125" style="4"/>
    <col min="2826" max="2826" width="32.5" style="4" customWidth="1"/>
    <col min="2827" max="2827" width="8.83203125" style="4"/>
    <col min="2828" max="2828" width="1.83203125" style="4" customWidth="1"/>
    <col min="2829" max="2829" width="2.1640625" style="4" customWidth="1"/>
    <col min="2830" max="2830" width="44" style="4" bestFit="1" customWidth="1"/>
    <col min="2831" max="2831" width="17.1640625" style="4" customWidth="1"/>
    <col min="2832" max="2832" width="20.6640625" style="4" customWidth="1"/>
    <col min="2833" max="2833" width="28.5" style="4" customWidth="1"/>
    <col min="2834" max="2834" width="50.6640625" style="4" customWidth="1"/>
    <col min="2835" max="2835" width="26.83203125" style="4" bestFit="1" customWidth="1"/>
    <col min="2836" max="3072" width="8.83203125" style="4"/>
    <col min="3073" max="3073" width="12.83203125" style="4" customWidth="1"/>
    <col min="3074" max="3081" width="8.83203125" style="4"/>
    <col min="3082" max="3082" width="32.5" style="4" customWidth="1"/>
    <col min="3083" max="3083" width="8.83203125" style="4"/>
    <col min="3084" max="3084" width="1.83203125" style="4" customWidth="1"/>
    <col min="3085" max="3085" width="2.1640625" style="4" customWidth="1"/>
    <col min="3086" max="3086" width="44" style="4" bestFit="1" customWidth="1"/>
    <col min="3087" max="3087" width="17.1640625" style="4" customWidth="1"/>
    <col min="3088" max="3088" width="20.6640625" style="4" customWidth="1"/>
    <col min="3089" max="3089" width="28.5" style="4" customWidth="1"/>
    <col min="3090" max="3090" width="50.6640625" style="4" customWidth="1"/>
    <col min="3091" max="3091" width="26.83203125" style="4" bestFit="1" customWidth="1"/>
    <col min="3092" max="3328" width="8.83203125" style="4"/>
    <col min="3329" max="3329" width="12.83203125" style="4" customWidth="1"/>
    <col min="3330" max="3337" width="8.83203125" style="4"/>
    <col min="3338" max="3338" width="32.5" style="4" customWidth="1"/>
    <col min="3339" max="3339" width="8.83203125" style="4"/>
    <col min="3340" max="3340" width="1.83203125" style="4" customWidth="1"/>
    <col min="3341" max="3341" width="2.1640625" style="4" customWidth="1"/>
    <col min="3342" max="3342" width="44" style="4" bestFit="1" customWidth="1"/>
    <col min="3343" max="3343" width="17.1640625" style="4" customWidth="1"/>
    <col min="3344" max="3344" width="20.6640625" style="4" customWidth="1"/>
    <col min="3345" max="3345" width="28.5" style="4" customWidth="1"/>
    <col min="3346" max="3346" width="50.6640625" style="4" customWidth="1"/>
    <col min="3347" max="3347" width="26.83203125" style="4" bestFit="1" customWidth="1"/>
    <col min="3348" max="3584" width="8.83203125" style="4"/>
    <col min="3585" max="3585" width="12.83203125" style="4" customWidth="1"/>
    <col min="3586" max="3593" width="8.83203125" style="4"/>
    <col min="3594" max="3594" width="32.5" style="4" customWidth="1"/>
    <col min="3595" max="3595" width="8.83203125" style="4"/>
    <col min="3596" max="3596" width="1.83203125" style="4" customWidth="1"/>
    <col min="3597" max="3597" width="2.1640625" style="4" customWidth="1"/>
    <col min="3598" max="3598" width="44" style="4" bestFit="1" customWidth="1"/>
    <col min="3599" max="3599" width="17.1640625" style="4" customWidth="1"/>
    <col min="3600" max="3600" width="20.6640625" style="4" customWidth="1"/>
    <col min="3601" max="3601" width="28.5" style="4" customWidth="1"/>
    <col min="3602" max="3602" width="50.6640625" style="4" customWidth="1"/>
    <col min="3603" max="3603" width="26.83203125" style="4" bestFit="1" customWidth="1"/>
    <col min="3604" max="3840" width="8.83203125" style="4"/>
    <col min="3841" max="3841" width="12.83203125" style="4" customWidth="1"/>
    <col min="3842" max="3849" width="8.83203125" style="4"/>
    <col min="3850" max="3850" width="32.5" style="4" customWidth="1"/>
    <col min="3851" max="3851" width="8.83203125" style="4"/>
    <col min="3852" max="3852" width="1.83203125" style="4" customWidth="1"/>
    <col min="3853" max="3853" width="2.1640625" style="4" customWidth="1"/>
    <col min="3854" max="3854" width="44" style="4" bestFit="1" customWidth="1"/>
    <col min="3855" max="3855" width="17.1640625" style="4" customWidth="1"/>
    <col min="3856" max="3856" width="20.6640625" style="4" customWidth="1"/>
    <col min="3857" max="3857" width="28.5" style="4" customWidth="1"/>
    <col min="3858" max="3858" width="50.6640625" style="4" customWidth="1"/>
    <col min="3859" max="3859" width="26.83203125" style="4" bestFit="1" customWidth="1"/>
    <col min="3860" max="4096" width="8.83203125" style="4"/>
    <col min="4097" max="4097" width="12.83203125" style="4" customWidth="1"/>
    <col min="4098" max="4105" width="8.83203125" style="4"/>
    <col min="4106" max="4106" width="32.5" style="4" customWidth="1"/>
    <col min="4107" max="4107" width="8.83203125" style="4"/>
    <col min="4108" max="4108" width="1.83203125" style="4" customWidth="1"/>
    <col min="4109" max="4109" width="2.1640625" style="4" customWidth="1"/>
    <col min="4110" max="4110" width="44" style="4" bestFit="1" customWidth="1"/>
    <col min="4111" max="4111" width="17.1640625" style="4" customWidth="1"/>
    <col min="4112" max="4112" width="20.6640625" style="4" customWidth="1"/>
    <col min="4113" max="4113" width="28.5" style="4" customWidth="1"/>
    <col min="4114" max="4114" width="50.6640625" style="4" customWidth="1"/>
    <col min="4115" max="4115" width="26.83203125" style="4" bestFit="1" customWidth="1"/>
    <col min="4116" max="4352" width="8.83203125" style="4"/>
    <col min="4353" max="4353" width="12.83203125" style="4" customWidth="1"/>
    <col min="4354" max="4361" width="8.83203125" style="4"/>
    <col min="4362" max="4362" width="32.5" style="4" customWidth="1"/>
    <col min="4363" max="4363" width="8.83203125" style="4"/>
    <col min="4364" max="4364" width="1.83203125" style="4" customWidth="1"/>
    <col min="4365" max="4365" width="2.1640625" style="4" customWidth="1"/>
    <col min="4366" max="4366" width="44" style="4" bestFit="1" customWidth="1"/>
    <col min="4367" max="4367" width="17.1640625" style="4" customWidth="1"/>
    <col min="4368" max="4368" width="20.6640625" style="4" customWidth="1"/>
    <col min="4369" max="4369" width="28.5" style="4" customWidth="1"/>
    <col min="4370" max="4370" width="50.6640625" style="4" customWidth="1"/>
    <col min="4371" max="4371" width="26.83203125" style="4" bestFit="1" customWidth="1"/>
    <col min="4372" max="4608" width="8.83203125" style="4"/>
    <col min="4609" max="4609" width="12.83203125" style="4" customWidth="1"/>
    <col min="4610" max="4617" width="8.83203125" style="4"/>
    <col min="4618" max="4618" width="32.5" style="4" customWidth="1"/>
    <col min="4619" max="4619" width="8.83203125" style="4"/>
    <col min="4620" max="4620" width="1.83203125" style="4" customWidth="1"/>
    <col min="4621" max="4621" width="2.1640625" style="4" customWidth="1"/>
    <col min="4622" max="4622" width="44" style="4" bestFit="1" customWidth="1"/>
    <col min="4623" max="4623" width="17.1640625" style="4" customWidth="1"/>
    <col min="4624" max="4624" width="20.6640625" style="4" customWidth="1"/>
    <col min="4625" max="4625" width="28.5" style="4" customWidth="1"/>
    <col min="4626" max="4626" width="50.6640625" style="4" customWidth="1"/>
    <col min="4627" max="4627" width="26.83203125" style="4" bestFit="1" customWidth="1"/>
    <col min="4628" max="4864" width="8.83203125" style="4"/>
    <col min="4865" max="4865" width="12.83203125" style="4" customWidth="1"/>
    <col min="4866" max="4873" width="8.83203125" style="4"/>
    <col min="4874" max="4874" width="32.5" style="4" customWidth="1"/>
    <col min="4875" max="4875" width="8.83203125" style="4"/>
    <col min="4876" max="4876" width="1.83203125" style="4" customWidth="1"/>
    <col min="4877" max="4877" width="2.1640625" style="4" customWidth="1"/>
    <col min="4878" max="4878" width="44" style="4" bestFit="1" customWidth="1"/>
    <col min="4879" max="4879" width="17.1640625" style="4" customWidth="1"/>
    <col min="4880" max="4880" width="20.6640625" style="4" customWidth="1"/>
    <col min="4881" max="4881" width="28.5" style="4" customWidth="1"/>
    <col min="4882" max="4882" width="50.6640625" style="4" customWidth="1"/>
    <col min="4883" max="4883" width="26.83203125" style="4" bestFit="1" customWidth="1"/>
    <col min="4884" max="5120" width="8.83203125" style="4"/>
    <col min="5121" max="5121" width="12.83203125" style="4" customWidth="1"/>
    <col min="5122" max="5129" width="8.83203125" style="4"/>
    <col min="5130" max="5130" width="32.5" style="4" customWidth="1"/>
    <col min="5131" max="5131" width="8.83203125" style="4"/>
    <col min="5132" max="5132" width="1.83203125" style="4" customWidth="1"/>
    <col min="5133" max="5133" width="2.1640625" style="4" customWidth="1"/>
    <col min="5134" max="5134" width="44" style="4" bestFit="1" customWidth="1"/>
    <col min="5135" max="5135" width="17.1640625" style="4" customWidth="1"/>
    <col min="5136" max="5136" width="20.6640625" style="4" customWidth="1"/>
    <col min="5137" max="5137" width="28.5" style="4" customWidth="1"/>
    <col min="5138" max="5138" width="50.6640625" style="4" customWidth="1"/>
    <col min="5139" max="5139" width="26.83203125" style="4" bestFit="1" customWidth="1"/>
    <col min="5140" max="5376" width="8.83203125" style="4"/>
    <col min="5377" max="5377" width="12.83203125" style="4" customWidth="1"/>
    <col min="5378" max="5385" width="8.83203125" style="4"/>
    <col min="5386" max="5386" width="32.5" style="4" customWidth="1"/>
    <col min="5387" max="5387" width="8.83203125" style="4"/>
    <col min="5388" max="5388" width="1.83203125" style="4" customWidth="1"/>
    <col min="5389" max="5389" width="2.1640625" style="4" customWidth="1"/>
    <col min="5390" max="5390" width="44" style="4" bestFit="1" customWidth="1"/>
    <col min="5391" max="5391" width="17.1640625" style="4" customWidth="1"/>
    <col min="5392" max="5392" width="20.6640625" style="4" customWidth="1"/>
    <col min="5393" max="5393" width="28.5" style="4" customWidth="1"/>
    <col min="5394" max="5394" width="50.6640625" style="4" customWidth="1"/>
    <col min="5395" max="5395" width="26.83203125" style="4" bestFit="1" customWidth="1"/>
    <col min="5396" max="5632" width="8.83203125" style="4"/>
    <col min="5633" max="5633" width="12.83203125" style="4" customWidth="1"/>
    <col min="5634" max="5641" width="8.83203125" style="4"/>
    <col min="5642" max="5642" width="32.5" style="4" customWidth="1"/>
    <col min="5643" max="5643" width="8.83203125" style="4"/>
    <col min="5644" max="5644" width="1.83203125" style="4" customWidth="1"/>
    <col min="5645" max="5645" width="2.1640625" style="4" customWidth="1"/>
    <col min="5646" max="5646" width="44" style="4" bestFit="1" customWidth="1"/>
    <col min="5647" max="5647" width="17.1640625" style="4" customWidth="1"/>
    <col min="5648" max="5648" width="20.6640625" style="4" customWidth="1"/>
    <col min="5649" max="5649" width="28.5" style="4" customWidth="1"/>
    <col min="5650" max="5650" width="50.6640625" style="4" customWidth="1"/>
    <col min="5651" max="5651" width="26.83203125" style="4" bestFit="1" customWidth="1"/>
    <col min="5652" max="5888" width="8.83203125" style="4"/>
    <col min="5889" max="5889" width="12.83203125" style="4" customWidth="1"/>
    <col min="5890" max="5897" width="8.83203125" style="4"/>
    <col min="5898" max="5898" width="32.5" style="4" customWidth="1"/>
    <col min="5899" max="5899" width="8.83203125" style="4"/>
    <col min="5900" max="5900" width="1.83203125" style="4" customWidth="1"/>
    <col min="5901" max="5901" width="2.1640625" style="4" customWidth="1"/>
    <col min="5902" max="5902" width="44" style="4" bestFit="1" customWidth="1"/>
    <col min="5903" max="5903" width="17.1640625" style="4" customWidth="1"/>
    <col min="5904" max="5904" width="20.6640625" style="4" customWidth="1"/>
    <col min="5905" max="5905" width="28.5" style="4" customWidth="1"/>
    <col min="5906" max="5906" width="50.6640625" style="4" customWidth="1"/>
    <col min="5907" max="5907" width="26.83203125" style="4" bestFit="1" customWidth="1"/>
    <col min="5908" max="6144" width="8.83203125" style="4"/>
    <col min="6145" max="6145" width="12.83203125" style="4" customWidth="1"/>
    <col min="6146" max="6153" width="8.83203125" style="4"/>
    <col min="6154" max="6154" width="32.5" style="4" customWidth="1"/>
    <col min="6155" max="6155" width="8.83203125" style="4"/>
    <col min="6156" max="6156" width="1.83203125" style="4" customWidth="1"/>
    <col min="6157" max="6157" width="2.1640625" style="4" customWidth="1"/>
    <col min="6158" max="6158" width="44" style="4" bestFit="1" customWidth="1"/>
    <col min="6159" max="6159" width="17.1640625" style="4" customWidth="1"/>
    <col min="6160" max="6160" width="20.6640625" style="4" customWidth="1"/>
    <col min="6161" max="6161" width="28.5" style="4" customWidth="1"/>
    <col min="6162" max="6162" width="50.6640625" style="4" customWidth="1"/>
    <col min="6163" max="6163" width="26.83203125" style="4" bestFit="1" customWidth="1"/>
    <col min="6164" max="6400" width="8.83203125" style="4"/>
    <col min="6401" max="6401" width="12.83203125" style="4" customWidth="1"/>
    <col min="6402" max="6409" width="8.83203125" style="4"/>
    <col min="6410" max="6410" width="32.5" style="4" customWidth="1"/>
    <col min="6411" max="6411" width="8.83203125" style="4"/>
    <col min="6412" max="6412" width="1.83203125" style="4" customWidth="1"/>
    <col min="6413" max="6413" width="2.1640625" style="4" customWidth="1"/>
    <col min="6414" max="6414" width="44" style="4" bestFit="1" customWidth="1"/>
    <col min="6415" max="6415" width="17.1640625" style="4" customWidth="1"/>
    <col min="6416" max="6416" width="20.6640625" style="4" customWidth="1"/>
    <col min="6417" max="6417" width="28.5" style="4" customWidth="1"/>
    <col min="6418" max="6418" width="50.6640625" style="4" customWidth="1"/>
    <col min="6419" max="6419" width="26.83203125" style="4" bestFit="1" customWidth="1"/>
    <col min="6420" max="6656" width="8.83203125" style="4"/>
    <col min="6657" max="6657" width="12.83203125" style="4" customWidth="1"/>
    <col min="6658" max="6665" width="8.83203125" style="4"/>
    <col min="6666" max="6666" width="32.5" style="4" customWidth="1"/>
    <col min="6667" max="6667" width="8.83203125" style="4"/>
    <col min="6668" max="6668" width="1.83203125" style="4" customWidth="1"/>
    <col min="6669" max="6669" width="2.1640625" style="4" customWidth="1"/>
    <col min="6670" max="6670" width="44" style="4" bestFit="1" customWidth="1"/>
    <col min="6671" max="6671" width="17.1640625" style="4" customWidth="1"/>
    <col min="6672" max="6672" width="20.6640625" style="4" customWidth="1"/>
    <col min="6673" max="6673" width="28.5" style="4" customWidth="1"/>
    <col min="6674" max="6674" width="50.6640625" style="4" customWidth="1"/>
    <col min="6675" max="6675" width="26.83203125" style="4" bestFit="1" customWidth="1"/>
    <col min="6676" max="6912" width="8.83203125" style="4"/>
    <col min="6913" max="6913" width="12.83203125" style="4" customWidth="1"/>
    <col min="6914" max="6921" width="8.83203125" style="4"/>
    <col min="6922" max="6922" width="32.5" style="4" customWidth="1"/>
    <col min="6923" max="6923" width="8.83203125" style="4"/>
    <col min="6924" max="6924" width="1.83203125" style="4" customWidth="1"/>
    <col min="6925" max="6925" width="2.1640625" style="4" customWidth="1"/>
    <col min="6926" max="6926" width="44" style="4" bestFit="1" customWidth="1"/>
    <col min="6927" max="6927" width="17.1640625" style="4" customWidth="1"/>
    <col min="6928" max="6928" width="20.6640625" style="4" customWidth="1"/>
    <col min="6929" max="6929" width="28.5" style="4" customWidth="1"/>
    <col min="6930" max="6930" width="50.6640625" style="4" customWidth="1"/>
    <col min="6931" max="6931" width="26.83203125" style="4" bestFit="1" customWidth="1"/>
    <col min="6932" max="7168" width="8.83203125" style="4"/>
    <col min="7169" max="7169" width="12.83203125" style="4" customWidth="1"/>
    <col min="7170" max="7177" width="8.83203125" style="4"/>
    <col min="7178" max="7178" width="32.5" style="4" customWidth="1"/>
    <col min="7179" max="7179" width="8.83203125" style="4"/>
    <col min="7180" max="7180" width="1.83203125" style="4" customWidth="1"/>
    <col min="7181" max="7181" width="2.1640625" style="4" customWidth="1"/>
    <col min="7182" max="7182" width="44" style="4" bestFit="1" customWidth="1"/>
    <col min="7183" max="7183" width="17.1640625" style="4" customWidth="1"/>
    <col min="7184" max="7184" width="20.6640625" style="4" customWidth="1"/>
    <col min="7185" max="7185" width="28.5" style="4" customWidth="1"/>
    <col min="7186" max="7186" width="50.6640625" style="4" customWidth="1"/>
    <col min="7187" max="7187" width="26.83203125" style="4" bestFit="1" customWidth="1"/>
    <col min="7188" max="7424" width="8.83203125" style="4"/>
    <col min="7425" max="7425" width="12.83203125" style="4" customWidth="1"/>
    <col min="7426" max="7433" width="8.83203125" style="4"/>
    <col min="7434" max="7434" width="32.5" style="4" customWidth="1"/>
    <col min="7435" max="7435" width="8.83203125" style="4"/>
    <col min="7436" max="7436" width="1.83203125" style="4" customWidth="1"/>
    <col min="7437" max="7437" width="2.1640625" style="4" customWidth="1"/>
    <col min="7438" max="7438" width="44" style="4" bestFit="1" customWidth="1"/>
    <col min="7439" max="7439" width="17.1640625" style="4" customWidth="1"/>
    <col min="7440" max="7440" width="20.6640625" style="4" customWidth="1"/>
    <col min="7441" max="7441" width="28.5" style="4" customWidth="1"/>
    <col min="7442" max="7442" width="50.6640625" style="4" customWidth="1"/>
    <col min="7443" max="7443" width="26.83203125" style="4" bestFit="1" customWidth="1"/>
    <col min="7444" max="7680" width="8.83203125" style="4"/>
    <col min="7681" max="7681" width="12.83203125" style="4" customWidth="1"/>
    <col min="7682" max="7689" width="8.83203125" style="4"/>
    <col min="7690" max="7690" width="32.5" style="4" customWidth="1"/>
    <col min="7691" max="7691" width="8.83203125" style="4"/>
    <col min="7692" max="7692" width="1.83203125" style="4" customWidth="1"/>
    <col min="7693" max="7693" width="2.1640625" style="4" customWidth="1"/>
    <col min="7694" max="7694" width="44" style="4" bestFit="1" customWidth="1"/>
    <col min="7695" max="7695" width="17.1640625" style="4" customWidth="1"/>
    <col min="7696" max="7696" width="20.6640625" style="4" customWidth="1"/>
    <col min="7697" max="7697" width="28.5" style="4" customWidth="1"/>
    <col min="7698" max="7698" width="50.6640625" style="4" customWidth="1"/>
    <col min="7699" max="7699" width="26.83203125" style="4" bestFit="1" customWidth="1"/>
    <col min="7700" max="7936" width="8.83203125" style="4"/>
    <col min="7937" max="7937" width="12.83203125" style="4" customWidth="1"/>
    <col min="7938" max="7945" width="8.83203125" style="4"/>
    <col min="7946" max="7946" width="32.5" style="4" customWidth="1"/>
    <col min="7947" max="7947" width="8.83203125" style="4"/>
    <col min="7948" max="7948" width="1.83203125" style="4" customWidth="1"/>
    <col min="7949" max="7949" width="2.1640625" style="4" customWidth="1"/>
    <col min="7950" max="7950" width="44" style="4" bestFit="1" customWidth="1"/>
    <col min="7951" max="7951" width="17.1640625" style="4" customWidth="1"/>
    <col min="7952" max="7952" width="20.6640625" style="4" customWidth="1"/>
    <col min="7953" max="7953" width="28.5" style="4" customWidth="1"/>
    <col min="7954" max="7954" width="50.6640625" style="4" customWidth="1"/>
    <col min="7955" max="7955" width="26.83203125" style="4" bestFit="1" customWidth="1"/>
    <col min="7956" max="8192" width="8.83203125" style="4"/>
    <col min="8193" max="8193" width="12.83203125" style="4" customWidth="1"/>
    <col min="8194" max="8201" width="8.83203125" style="4"/>
    <col min="8202" max="8202" width="32.5" style="4" customWidth="1"/>
    <col min="8203" max="8203" width="8.83203125" style="4"/>
    <col min="8204" max="8204" width="1.83203125" style="4" customWidth="1"/>
    <col min="8205" max="8205" width="2.1640625" style="4" customWidth="1"/>
    <col min="8206" max="8206" width="44" style="4" bestFit="1" customWidth="1"/>
    <col min="8207" max="8207" width="17.1640625" style="4" customWidth="1"/>
    <col min="8208" max="8208" width="20.6640625" style="4" customWidth="1"/>
    <col min="8209" max="8209" width="28.5" style="4" customWidth="1"/>
    <col min="8210" max="8210" width="50.6640625" style="4" customWidth="1"/>
    <col min="8211" max="8211" width="26.83203125" style="4" bestFit="1" customWidth="1"/>
    <col min="8212" max="8448" width="8.83203125" style="4"/>
    <col min="8449" max="8449" width="12.83203125" style="4" customWidth="1"/>
    <col min="8450" max="8457" width="8.83203125" style="4"/>
    <col min="8458" max="8458" width="32.5" style="4" customWidth="1"/>
    <col min="8459" max="8459" width="8.83203125" style="4"/>
    <col min="8460" max="8460" width="1.83203125" style="4" customWidth="1"/>
    <col min="8461" max="8461" width="2.1640625" style="4" customWidth="1"/>
    <col min="8462" max="8462" width="44" style="4" bestFit="1" customWidth="1"/>
    <col min="8463" max="8463" width="17.1640625" style="4" customWidth="1"/>
    <col min="8464" max="8464" width="20.6640625" style="4" customWidth="1"/>
    <col min="8465" max="8465" width="28.5" style="4" customWidth="1"/>
    <col min="8466" max="8466" width="50.6640625" style="4" customWidth="1"/>
    <col min="8467" max="8467" width="26.83203125" style="4" bestFit="1" customWidth="1"/>
    <col min="8468" max="8704" width="8.83203125" style="4"/>
    <col min="8705" max="8705" width="12.83203125" style="4" customWidth="1"/>
    <col min="8706" max="8713" width="8.83203125" style="4"/>
    <col min="8714" max="8714" width="32.5" style="4" customWidth="1"/>
    <col min="8715" max="8715" width="8.83203125" style="4"/>
    <col min="8716" max="8716" width="1.83203125" style="4" customWidth="1"/>
    <col min="8717" max="8717" width="2.1640625" style="4" customWidth="1"/>
    <col min="8718" max="8718" width="44" style="4" bestFit="1" customWidth="1"/>
    <col min="8719" max="8719" width="17.1640625" style="4" customWidth="1"/>
    <col min="8720" max="8720" width="20.6640625" style="4" customWidth="1"/>
    <col min="8721" max="8721" width="28.5" style="4" customWidth="1"/>
    <col min="8722" max="8722" width="50.6640625" style="4" customWidth="1"/>
    <col min="8723" max="8723" width="26.83203125" style="4" bestFit="1" customWidth="1"/>
    <col min="8724" max="8960" width="8.83203125" style="4"/>
    <col min="8961" max="8961" width="12.83203125" style="4" customWidth="1"/>
    <col min="8962" max="8969" width="8.83203125" style="4"/>
    <col min="8970" max="8970" width="32.5" style="4" customWidth="1"/>
    <col min="8971" max="8971" width="8.83203125" style="4"/>
    <col min="8972" max="8972" width="1.83203125" style="4" customWidth="1"/>
    <col min="8973" max="8973" width="2.1640625" style="4" customWidth="1"/>
    <col min="8974" max="8974" width="44" style="4" bestFit="1" customWidth="1"/>
    <col min="8975" max="8975" width="17.1640625" style="4" customWidth="1"/>
    <col min="8976" max="8976" width="20.6640625" style="4" customWidth="1"/>
    <col min="8977" max="8977" width="28.5" style="4" customWidth="1"/>
    <col min="8978" max="8978" width="50.6640625" style="4" customWidth="1"/>
    <col min="8979" max="8979" width="26.83203125" style="4" bestFit="1" customWidth="1"/>
    <col min="8980" max="9216" width="8.83203125" style="4"/>
    <col min="9217" max="9217" width="12.83203125" style="4" customWidth="1"/>
    <col min="9218" max="9225" width="8.83203125" style="4"/>
    <col min="9226" max="9226" width="32.5" style="4" customWidth="1"/>
    <col min="9227" max="9227" width="8.83203125" style="4"/>
    <col min="9228" max="9228" width="1.83203125" style="4" customWidth="1"/>
    <col min="9229" max="9229" width="2.1640625" style="4" customWidth="1"/>
    <col min="9230" max="9230" width="44" style="4" bestFit="1" customWidth="1"/>
    <col min="9231" max="9231" width="17.1640625" style="4" customWidth="1"/>
    <col min="9232" max="9232" width="20.6640625" style="4" customWidth="1"/>
    <col min="9233" max="9233" width="28.5" style="4" customWidth="1"/>
    <col min="9234" max="9234" width="50.6640625" style="4" customWidth="1"/>
    <col min="9235" max="9235" width="26.83203125" style="4" bestFit="1" customWidth="1"/>
    <col min="9236" max="9472" width="8.83203125" style="4"/>
    <col min="9473" max="9473" width="12.83203125" style="4" customWidth="1"/>
    <col min="9474" max="9481" width="8.83203125" style="4"/>
    <col min="9482" max="9482" width="32.5" style="4" customWidth="1"/>
    <col min="9483" max="9483" width="8.83203125" style="4"/>
    <col min="9484" max="9484" width="1.83203125" style="4" customWidth="1"/>
    <col min="9485" max="9485" width="2.1640625" style="4" customWidth="1"/>
    <col min="9486" max="9486" width="44" style="4" bestFit="1" customWidth="1"/>
    <col min="9487" max="9487" width="17.1640625" style="4" customWidth="1"/>
    <col min="9488" max="9488" width="20.6640625" style="4" customWidth="1"/>
    <col min="9489" max="9489" width="28.5" style="4" customWidth="1"/>
    <col min="9490" max="9490" width="50.6640625" style="4" customWidth="1"/>
    <col min="9491" max="9491" width="26.83203125" style="4" bestFit="1" customWidth="1"/>
    <col min="9492" max="9728" width="8.83203125" style="4"/>
    <col min="9729" max="9729" width="12.83203125" style="4" customWidth="1"/>
    <col min="9730" max="9737" width="8.83203125" style="4"/>
    <col min="9738" max="9738" width="32.5" style="4" customWidth="1"/>
    <col min="9739" max="9739" width="8.83203125" style="4"/>
    <col min="9740" max="9740" width="1.83203125" style="4" customWidth="1"/>
    <col min="9741" max="9741" width="2.1640625" style="4" customWidth="1"/>
    <col min="9742" max="9742" width="44" style="4" bestFit="1" customWidth="1"/>
    <col min="9743" max="9743" width="17.1640625" style="4" customWidth="1"/>
    <col min="9744" max="9744" width="20.6640625" style="4" customWidth="1"/>
    <col min="9745" max="9745" width="28.5" style="4" customWidth="1"/>
    <col min="9746" max="9746" width="50.6640625" style="4" customWidth="1"/>
    <col min="9747" max="9747" width="26.83203125" style="4" bestFit="1" customWidth="1"/>
    <col min="9748" max="9984" width="8.83203125" style="4"/>
    <col min="9985" max="9985" width="12.83203125" style="4" customWidth="1"/>
    <col min="9986" max="9993" width="8.83203125" style="4"/>
    <col min="9994" max="9994" width="32.5" style="4" customWidth="1"/>
    <col min="9995" max="9995" width="8.83203125" style="4"/>
    <col min="9996" max="9996" width="1.83203125" style="4" customWidth="1"/>
    <col min="9997" max="9997" width="2.1640625" style="4" customWidth="1"/>
    <col min="9998" max="9998" width="44" style="4" bestFit="1" customWidth="1"/>
    <col min="9999" max="9999" width="17.1640625" style="4" customWidth="1"/>
    <col min="10000" max="10000" width="20.6640625" style="4" customWidth="1"/>
    <col min="10001" max="10001" width="28.5" style="4" customWidth="1"/>
    <col min="10002" max="10002" width="50.6640625" style="4" customWidth="1"/>
    <col min="10003" max="10003" width="26.83203125" style="4" bestFit="1" customWidth="1"/>
    <col min="10004" max="10240" width="8.83203125" style="4"/>
    <col min="10241" max="10241" width="12.83203125" style="4" customWidth="1"/>
    <col min="10242" max="10249" width="8.83203125" style="4"/>
    <col min="10250" max="10250" width="32.5" style="4" customWidth="1"/>
    <col min="10251" max="10251" width="8.83203125" style="4"/>
    <col min="10252" max="10252" width="1.83203125" style="4" customWidth="1"/>
    <col min="10253" max="10253" width="2.1640625" style="4" customWidth="1"/>
    <col min="10254" max="10254" width="44" style="4" bestFit="1" customWidth="1"/>
    <col min="10255" max="10255" width="17.1640625" style="4" customWidth="1"/>
    <col min="10256" max="10256" width="20.6640625" style="4" customWidth="1"/>
    <col min="10257" max="10257" width="28.5" style="4" customWidth="1"/>
    <col min="10258" max="10258" width="50.6640625" style="4" customWidth="1"/>
    <col min="10259" max="10259" width="26.83203125" style="4" bestFit="1" customWidth="1"/>
    <col min="10260" max="10496" width="8.83203125" style="4"/>
    <col min="10497" max="10497" width="12.83203125" style="4" customWidth="1"/>
    <col min="10498" max="10505" width="8.83203125" style="4"/>
    <col min="10506" max="10506" width="32.5" style="4" customWidth="1"/>
    <col min="10507" max="10507" width="8.83203125" style="4"/>
    <col min="10508" max="10508" width="1.83203125" style="4" customWidth="1"/>
    <col min="10509" max="10509" width="2.1640625" style="4" customWidth="1"/>
    <col min="10510" max="10510" width="44" style="4" bestFit="1" customWidth="1"/>
    <col min="10511" max="10511" width="17.1640625" style="4" customWidth="1"/>
    <col min="10512" max="10512" width="20.6640625" style="4" customWidth="1"/>
    <col min="10513" max="10513" width="28.5" style="4" customWidth="1"/>
    <col min="10514" max="10514" width="50.6640625" style="4" customWidth="1"/>
    <col min="10515" max="10515" width="26.83203125" style="4" bestFit="1" customWidth="1"/>
    <col min="10516" max="10752" width="8.83203125" style="4"/>
    <col min="10753" max="10753" width="12.83203125" style="4" customWidth="1"/>
    <col min="10754" max="10761" width="8.83203125" style="4"/>
    <col min="10762" max="10762" width="32.5" style="4" customWidth="1"/>
    <col min="10763" max="10763" width="8.83203125" style="4"/>
    <col min="10764" max="10764" width="1.83203125" style="4" customWidth="1"/>
    <col min="10765" max="10765" width="2.1640625" style="4" customWidth="1"/>
    <col min="10766" max="10766" width="44" style="4" bestFit="1" customWidth="1"/>
    <col min="10767" max="10767" width="17.1640625" style="4" customWidth="1"/>
    <col min="10768" max="10768" width="20.6640625" style="4" customWidth="1"/>
    <col min="10769" max="10769" width="28.5" style="4" customWidth="1"/>
    <col min="10770" max="10770" width="50.6640625" style="4" customWidth="1"/>
    <col min="10771" max="10771" width="26.83203125" style="4" bestFit="1" customWidth="1"/>
    <col min="10772" max="11008" width="8.83203125" style="4"/>
    <col min="11009" max="11009" width="12.83203125" style="4" customWidth="1"/>
    <col min="11010" max="11017" width="8.83203125" style="4"/>
    <col min="11018" max="11018" width="32.5" style="4" customWidth="1"/>
    <col min="11019" max="11019" width="8.83203125" style="4"/>
    <col min="11020" max="11020" width="1.83203125" style="4" customWidth="1"/>
    <col min="11021" max="11021" width="2.1640625" style="4" customWidth="1"/>
    <col min="11022" max="11022" width="44" style="4" bestFit="1" customWidth="1"/>
    <col min="11023" max="11023" width="17.1640625" style="4" customWidth="1"/>
    <col min="11024" max="11024" width="20.6640625" style="4" customWidth="1"/>
    <col min="11025" max="11025" width="28.5" style="4" customWidth="1"/>
    <col min="11026" max="11026" width="50.6640625" style="4" customWidth="1"/>
    <col min="11027" max="11027" width="26.83203125" style="4" bestFit="1" customWidth="1"/>
    <col min="11028" max="11264" width="8.83203125" style="4"/>
    <col min="11265" max="11265" width="12.83203125" style="4" customWidth="1"/>
    <col min="11266" max="11273" width="8.83203125" style="4"/>
    <col min="11274" max="11274" width="32.5" style="4" customWidth="1"/>
    <col min="11275" max="11275" width="8.83203125" style="4"/>
    <col min="11276" max="11276" width="1.83203125" style="4" customWidth="1"/>
    <col min="11277" max="11277" width="2.1640625" style="4" customWidth="1"/>
    <col min="11278" max="11278" width="44" style="4" bestFit="1" customWidth="1"/>
    <col min="11279" max="11279" width="17.1640625" style="4" customWidth="1"/>
    <col min="11280" max="11280" width="20.6640625" style="4" customWidth="1"/>
    <col min="11281" max="11281" width="28.5" style="4" customWidth="1"/>
    <col min="11282" max="11282" width="50.6640625" style="4" customWidth="1"/>
    <col min="11283" max="11283" width="26.83203125" style="4" bestFit="1" customWidth="1"/>
    <col min="11284" max="11520" width="8.83203125" style="4"/>
    <col min="11521" max="11521" width="12.83203125" style="4" customWidth="1"/>
    <col min="11522" max="11529" width="8.83203125" style="4"/>
    <col min="11530" max="11530" width="32.5" style="4" customWidth="1"/>
    <col min="11531" max="11531" width="8.83203125" style="4"/>
    <col min="11532" max="11532" width="1.83203125" style="4" customWidth="1"/>
    <col min="11533" max="11533" width="2.1640625" style="4" customWidth="1"/>
    <col min="11534" max="11534" width="44" style="4" bestFit="1" customWidth="1"/>
    <col min="11535" max="11535" width="17.1640625" style="4" customWidth="1"/>
    <col min="11536" max="11536" width="20.6640625" style="4" customWidth="1"/>
    <col min="11537" max="11537" width="28.5" style="4" customWidth="1"/>
    <col min="11538" max="11538" width="50.6640625" style="4" customWidth="1"/>
    <col min="11539" max="11539" width="26.83203125" style="4" bestFit="1" customWidth="1"/>
    <col min="11540" max="11776" width="8.83203125" style="4"/>
    <col min="11777" max="11777" width="12.83203125" style="4" customWidth="1"/>
    <col min="11778" max="11785" width="8.83203125" style="4"/>
    <col min="11786" max="11786" width="32.5" style="4" customWidth="1"/>
    <col min="11787" max="11787" width="8.83203125" style="4"/>
    <col min="11788" max="11788" width="1.83203125" style="4" customWidth="1"/>
    <col min="11789" max="11789" width="2.1640625" style="4" customWidth="1"/>
    <col min="11790" max="11790" width="44" style="4" bestFit="1" customWidth="1"/>
    <col min="11791" max="11791" width="17.1640625" style="4" customWidth="1"/>
    <col min="11792" max="11792" width="20.6640625" style="4" customWidth="1"/>
    <col min="11793" max="11793" width="28.5" style="4" customWidth="1"/>
    <col min="11794" max="11794" width="50.6640625" style="4" customWidth="1"/>
    <col min="11795" max="11795" width="26.83203125" style="4" bestFit="1" customWidth="1"/>
    <col min="11796" max="12032" width="8.83203125" style="4"/>
    <col min="12033" max="12033" width="12.83203125" style="4" customWidth="1"/>
    <col min="12034" max="12041" width="8.83203125" style="4"/>
    <col min="12042" max="12042" width="32.5" style="4" customWidth="1"/>
    <col min="12043" max="12043" width="8.83203125" style="4"/>
    <col min="12044" max="12044" width="1.83203125" style="4" customWidth="1"/>
    <col min="12045" max="12045" width="2.1640625" style="4" customWidth="1"/>
    <col min="12046" max="12046" width="44" style="4" bestFit="1" customWidth="1"/>
    <col min="12047" max="12047" width="17.1640625" style="4" customWidth="1"/>
    <col min="12048" max="12048" width="20.6640625" style="4" customWidth="1"/>
    <col min="12049" max="12049" width="28.5" style="4" customWidth="1"/>
    <col min="12050" max="12050" width="50.6640625" style="4" customWidth="1"/>
    <col min="12051" max="12051" width="26.83203125" style="4" bestFit="1" customWidth="1"/>
    <col min="12052" max="12288" width="8.83203125" style="4"/>
    <col min="12289" max="12289" width="12.83203125" style="4" customWidth="1"/>
    <col min="12290" max="12297" width="8.83203125" style="4"/>
    <col min="12298" max="12298" width="32.5" style="4" customWidth="1"/>
    <col min="12299" max="12299" width="8.83203125" style="4"/>
    <col min="12300" max="12300" width="1.83203125" style="4" customWidth="1"/>
    <col min="12301" max="12301" width="2.1640625" style="4" customWidth="1"/>
    <col min="12302" max="12302" width="44" style="4" bestFit="1" customWidth="1"/>
    <col min="12303" max="12303" width="17.1640625" style="4" customWidth="1"/>
    <col min="12304" max="12304" width="20.6640625" style="4" customWidth="1"/>
    <col min="12305" max="12305" width="28.5" style="4" customWidth="1"/>
    <col min="12306" max="12306" width="50.6640625" style="4" customWidth="1"/>
    <col min="12307" max="12307" width="26.83203125" style="4" bestFit="1" customWidth="1"/>
    <col min="12308" max="12544" width="8.83203125" style="4"/>
    <col min="12545" max="12545" width="12.83203125" style="4" customWidth="1"/>
    <col min="12546" max="12553" width="8.83203125" style="4"/>
    <col min="12554" max="12554" width="32.5" style="4" customWidth="1"/>
    <col min="12555" max="12555" width="8.83203125" style="4"/>
    <col min="12556" max="12556" width="1.83203125" style="4" customWidth="1"/>
    <col min="12557" max="12557" width="2.1640625" style="4" customWidth="1"/>
    <col min="12558" max="12558" width="44" style="4" bestFit="1" customWidth="1"/>
    <col min="12559" max="12559" width="17.1640625" style="4" customWidth="1"/>
    <col min="12560" max="12560" width="20.6640625" style="4" customWidth="1"/>
    <col min="12561" max="12561" width="28.5" style="4" customWidth="1"/>
    <col min="12562" max="12562" width="50.6640625" style="4" customWidth="1"/>
    <col min="12563" max="12563" width="26.83203125" style="4" bestFit="1" customWidth="1"/>
    <col min="12564" max="12800" width="8.83203125" style="4"/>
    <col min="12801" max="12801" width="12.83203125" style="4" customWidth="1"/>
    <col min="12802" max="12809" width="8.83203125" style="4"/>
    <col min="12810" max="12810" width="32.5" style="4" customWidth="1"/>
    <col min="12811" max="12811" width="8.83203125" style="4"/>
    <col min="12812" max="12812" width="1.83203125" style="4" customWidth="1"/>
    <col min="12813" max="12813" width="2.1640625" style="4" customWidth="1"/>
    <col min="12814" max="12814" width="44" style="4" bestFit="1" customWidth="1"/>
    <col min="12815" max="12815" width="17.1640625" style="4" customWidth="1"/>
    <col min="12816" max="12816" width="20.6640625" style="4" customWidth="1"/>
    <col min="12817" max="12817" width="28.5" style="4" customWidth="1"/>
    <col min="12818" max="12818" width="50.6640625" style="4" customWidth="1"/>
    <col min="12819" max="12819" width="26.83203125" style="4" bestFit="1" customWidth="1"/>
    <col min="12820" max="13056" width="8.83203125" style="4"/>
    <col min="13057" max="13057" width="12.83203125" style="4" customWidth="1"/>
    <col min="13058" max="13065" width="8.83203125" style="4"/>
    <col min="13066" max="13066" width="32.5" style="4" customWidth="1"/>
    <col min="13067" max="13067" width="8.83203125" style="4"/>
    <col min="13068" max="13068" width="1.83203125" style="4" customWidth="1"/>
    <col min="13069" max="13069" width="2.1640625" style="4" customWidth="1"/>
    <col min="13070" max="13070" width="44" style="4" bestFit="1" customWidth="1"/>
    <col min="13071" max="13071" width="17.1640625" style="4" customWidth="1"/>
    <col min="13072" max="13072" width="20.6640625" style="4" customWidth="1"/>
    <col min="13073" max="13073" width="28.5" style="4" customWidth="1"/>
    <col min="13074" max="13074" width="50.6640625" style="4" customWidth="1"/>
    <col min="13075" max="13075" width="26.83203125" style="4" bestFit="1" customWidth="1"/>
    <col min="13076" max="13312" width="8.83203125" style="4"/>
    <col min="13313" max="13313" width="12.83203125" style="4" customWidth="1"/>
    <col min="13314" max="13321" width="8.83203125" style="4"/>
    <col min="13322" max="13322" width="32.5" style="4" customWidth="1"/>
    <col min="13323" max="13323" width="8.83203125" style="4"/>
    <col min="13324" max="13324" width="1.83203125" style="4" customWidth="1"/>
    <col min="13325" max="13325" width="2.1640625" style="4" customWidth="1"/>
    <col min="13326" max="13326" width="44" style="4" bestFit="1" customWidth="1"/>
    <col min="13327" max="13327" width="17.1640625" style="4" customWidth="1"/>
    <col min="13328" max="13328" width="20.6640625" style="4" customWidth="1"/>
    <col min="13329" max="13329" width="28.5" style="4" customWidth="1"/>
    <col min="13330" max="13330" width="50.6640625" style="4" customWidth="1"/>
    <col min="13331" max="13331" width="26.83203125" style="4" bestFit="1" customWidth="1"/>
    <col min="13332" max="13568" width="8.83203125" style="4"/>
    <col min="13569" max="13569" width="12.83203125" style="4" customWidth="1"/>
    <col min="13570" max="13577" width="8.83203125" style="4"/>
    <col min="13578" max="13578" width="32.5" style="4" customWidth="1"/>
    <col min="13579" max="13579" width="8.83203125" style="4"/>
    <col min="13580" max="13580" width="1.83203125" style="4" customWidth="1"/>
    <col min="13581" max="13581" width="2.1640625" style="4" customWidth="1"/>
    <col min="13582" max="13582" width="44" style="4" bestFit="1" customWidth="1"/>
    <col min="13583" max="13583" width="17.1640625" style="4" customWidth="1"/>
    <col min="13584" max="13584" width="20.6640625" style="4" customWidth="1"/>
    <col min="13585" max="13585" width="28.5" style="4" customWidth="1"/>
    <col min="13586" max="13586" width="50.6640625" style="4" customWidth="1"/>
    <col min="13587" max="13587" width="26.83203125" style="4" bestFit="1" customWidth="1"/>
    <col min="13588" max="13824" width="8.83203125" style="4"/>
    <col min="13825" max="13825" width="12.83203125" style="4" customWidth="1"/>
    <col min="13826" max="13833" width="8.83203125" style="4"/>
    <col min="13834" max="13834" width="32.5" style="4" customWidth="1"/>
    <col min="13835" max="13835" width="8.83203125" style="4"/>
    <col min="13836" max="13836" width="1.83203125" style="4" customWidth="1"/>
    <col min="13837" max="13837" width="2.1640625" style="4" customWidth="1"/>
    <col min="13838" max="13838" width="44" style="4" bestFit="1" customWidth="1"/>
    <col min="13839" max="13839" width="17.1640625" style="4" customWidth="1"/>
    <col min="13840" max="13840" width="20.6640625" style="4" customWidth="1"/>
    <col min="13841" max="13841" width="28.5" style="4" customWidth="1"/>
    <col min="13842" max="13842" width="50.6640625" style="4" customWidth="1"/>
    <col min="13843" max="13843" width="26.83203125" style="4" bestFit="1" customWidth="1"/>
    <col min="13844" max="14080" width="8.83203125" style="4"/>
    <col min="14081" max="14081" width="12.83203125" style="4" customWidth="1"/>
    <col min="14082" max="14089" width="8.83203125" style="4"/>
    <col min="14090" max="14090" width="32.5" style="4" customWidth="1"/>
    <col min="14091" max="14091" width="8.83203125" style="4"/>
    <col min="14092" max="14092" width="1.83203125" style="4" customWidth="1"/>
    <col min="14093" max="14093" width="2.1640625" style="4" customWidth="1"/>
    <col min="14094" max="14094" width="44" style="4" bestFit="1" customWidth="1"/>
    <col min="14095" max="14095" width="17.1640625" style="4" customWidth="1"/>
    <col min="14096" max="14096" width="20.6640625" style="4" customWidth="1"/>
    <col min="14097" max="14097" width="28.5" style="4" customWidth="1"/>
    <col min="14098" max="14098" width="50.6640625" style="4" customWidth="1"/>
    <col min="14099" max="14099" width="26.83203125" style="4" bestFit="1" customWidth="1"/>
    <col min="14100" max="14336" width="8.83203125" style="4"/>
    <col min="14337" max="14337" width="12.83203125" style="4" customWidth="1"/>
    <col min="14338" max="14345" width="8.83203125" style="4"/>
    <col min="14346" max="14346" width="32.5" style="4" customWidth="1"/>
    <col min="14347" max="14347" width="8.83203125" style="4"/>
    <col min="14348" max="14348" width="1.83203125" style="4" customWidth="1"/>
    <col min="14349" max="14349" width="2.1640625" style="4" customWidth="1"/>
    <col min="14350" max="14350" width="44" style="4" bestFit="1" customWidth="1"/>
    <col min="14351" max="14351" width="17.1640625" style="4" customWidth="1"/>
    <col min="14352" max="14352" width="20.6640625" style="4" customWidth="1"/>
    <col min="14353" max="14353" width="28.5" style="4" customWidth="1"/>
    <col min="14354" max="14354" width="50.6640625" style="4" customWidth="1"/>
    <col min="14355" max="14355" width="26.83203125" style="4" bestFit="1" customWidth="1"/>
    <col min="14356" max="14592" width="8.83203125" style="4"/>
    <col min="14593" max="14593" width="12.83203125" style="4" customWidth="1"/>
    <col min="14594" max="14601" width="8.83203125" style="4"/>
    <col min="14602" max="14602" width="32.5" style="4" customWidth="1"/>
    <col min="14603" max="14603" width="8.83203125" style="4"/>
    <col min="14604" max="14604" width="1.83203125" style="4" customWidth="1"/>
    <col min="14605" max="14605" width="2.1640625" style="4" customWidth="1"/>
    <col min="14606" max="14606" width="44" style="4" bestFit="1" customWidth="1"/>
    <col min="14607" max="14607" width="17.1640625" style="4" customWidth="1"/>
    <col min="14608" max="14608" width="20.6640625" style="4" customWidth="1"/>
    <col min="14609" max="14609" width="28.5" style="4" customWidth="1"/>
    <col min="14610" max="14610" width="50.6640625" style="4" customWidth="1"/>
    <col min="14611" max="14611" width="26.83203125" style="4" bestFit="1" customWidth="1"/>
    <col min="14612" max="14848" width="8.83203125" style="4"/>
    <col min="14849" max="14849" width="12.83203125" style="4" customWidth="1"/>
    <col min="14850" max="14857" width="8.83203125" style="4"/>
    <col min="14858" max="14858" width="32.5" style="4" customWidth="1"/>
    <col min="14859" max="14859" width="8.83203125" style="4"/>
    <col min="14860" max="14860" width="1.83203125" style="4" customWidth="1"/>
    <col min="14861" max="14861" width="2.1640625" style="4" customWidth="1"/>
    <col min="14862" max="14862" width="44" style="4" bestFit="1" customWidth="1"/>
    <col min="14863" max="14863" width="17.1640625" style="4" customWidth="1"/>
    <col min="14864" max="14864" width="20.6640625" style="4" customWidth="1"/>
    <col min="14865" max="14865" width="28.5" style="4" customWidth="1"/>
    <col min="14866" max="14866" width="50.6640625" style="4" customWidth="1"/>
    <col min="14867" max="14867" width="26.83203125" style="4" bestFit="1" customWidth="1"/>
    <col min="14868" max="15104" width="8.83203125" style="4"/>
    <col min="15105" max="15105" width="12.83203125" style="4" customWidth="1"/>
    <col min="15106" max="15113" width="8.83203125" style="4"/>
    <col min="15114" max="15114" width="32.5" style="4" customWidth="1"/>
    <col min="15115" max="15115" width="8.83203125" style="4"/>
    <col min="15116" max="15116" width="1.83203125" style="4" customWidth="1"/>
    <col min="15117" max="15117" width="2.1640625" style="4" customWidth="1"/>
    <col min="15118" max="15118" width="44" style="4" bestFit="1" customWidth="1"/>
    <col min="15119" max="15119" width="17.1640625" style="4" customWidth="1"/>
    <col min="15120" max="15120" width="20.6640625" style="4" customWidth="1"/>
    <col min="15121" max="15121" width="28.5" style="4" customWidth="1"/>
    <col min="15122" max="15122" width="50.6640625" style="4" customWidth="1"/>
    <col min="15123" max="15123" width="26.83203125" style="4" bestFit="1" customWidth="1"/>
    <col min="15124" max="15360" width="8.83203125" style="4"/>
    <col min="15361" max="15361" width="12.83203125" style="4" customWidth="1"/>
    <col min="15362" max="15369" width="8.83203125" style="4"/>
    <col min="15370" max="15370" width="32.5" style="4" customWidth="1"/>
    <col min="15371" max="15371" width="8.83203125" style="4"/>
    <col min="15372" max="15372" width="1.83203125" style="4" customWidth="1"/>
    <col min="15373" max="15373" width="2.1640625" style="4" customWidth="1"/>
    <col min="15374" max="15374" width="44" style="4" bestFit="1" customWidth="1"/>
    <col min="15375" max="15375" width="17.1640625" style="4" customWidth="1"/>
    <col min="15376" max="15376" width="20.6640625" style="4" customWidth="1"/>
    <col min="15377" max="15377" width="28.5" style="4" customWidth="1"/>
    <col min="15378" max="15378" width="50.6640625" style="4" customWidth="1"/>
    <col min="15379" max="15379" width="26.83203125" style="4" bestFit="1" customWidth="1"/>
    <col min="15380" max="15616" width="8.83203125" style="4"/>
    <col min="15617" max="15617" width="12.83203125" style="4" customWidth="1"/>
    <col min="15618" max="15625" width="8.83203125" style="4"/>
    <col min="15626" max="15626" width="32.5" style="4" customWidth="1"/>
    <col min="15627" max="15627" width="8.83203125" style="4"/>
    <col min="15628" max="15628" width="1.83203125" style="4" customWidth="1"/>
    <col min="15629" max="15629" width="2.1640625" style="4" customWidth="1"/>
    <col min="15630" max="15630" width="44" style="4" bestFit="1" customWidth="1"/>
    <col min="15631" max="15631" width="17.1640625" style="4" customWidth="1"/>
    <col min="15632" max="15632" width="20.6640625" style="4" customWidth="1"/>
    <col min="15633" max="15633" width="28.5" style="4" customWidth="1"/>
    <col min="15634" max="15634" width="50.6640625" style="4" customWidth="1"/>
    <col min="15635" max="15635" width="26.83203125" style="4" bestFit="1" customWidth="1"/>
    <col min="15636" max="15872" width="8.83203125" style="4"/>
    <col min="15873" max="15873" width="12.83203125" style="4" customWidth="1"/>
    <col min="15874" max="15881" width="8.83203125" style="4"/>
    <col min="15882" max="15882" width="32.5" style="4" customWidth="1"/>
    <col min="15883" max="15883" width="8.83203125" style="4"/>
    <col min="15884" max="15884" width="1.83203125" style="4" customWidth="1"/>
    <col min="15885" max="15885" width="2.1640625" style="4" customWidth="1"/>
    <col min="15886" max="15886" width="44" style="4" bestFit="1" customWidth="1"/>
    <col min="15887" max="15887" width="17.1640625" style="4" customWidth="1"/>
    <col min="15888" max="15888" width="20.6640625" style="4" customWidth="1"/>
    <col min="15889" max="15889" width="28.5" style="4" customWidth="1"/>
    <col min="15890" max="15890" width="50.6640625" style="4" customWidth="1"/>
    <col min="15891" max="15891" width="26.83203125" style="4" bestFit="1" customWidth="1"/>
    <col min="15892" max="16128" width="8.83203125" style="4"/>
    <col min="16129" max="16129" width="12.83203125" style="4" customWidth="1"/>
    <col min="16130" max="16137" width="8.83203125" style="4"/>
    <col min="16138" max="16138" width="32.5" style="4" customWidth="1"/>
    <col min="16139" max="16139" width="8.83203125" style="4"/>
    <col min="16140" max="16140" width="1.83203125" style="4" customWidth="1"/>
    <col min="16141" max="16141" width="2.1640625" style="4" customWidth="1"/>
    <col min="16142" max="16142" width="44" style="4" bestFit="1" customWidth="1"/>
    <col min="16143" max="16143" width="17.1640625" style="4" customWidth="1"/>
    <col min="16144" max="16144" width="20.6640625" style="4" customWidth="1"/>
    <col min="16145" max="16145" width="28.5" style="4" customWidth="1"/>
    <col min="16146" max="16146" width="50.6640625" style="4" customWidth="1"/>
    <col min="16147" max="16147" width="26.83203125" style="4" bestFit="1" customWidth="1"/>
    <col min="16148" max="16384" width="8.83203125" style="4"/>
  </cols>
  <sheetData>
    <row r="1" spans="1:19" ht="39" customHeight="1"/>
    <row r="2" spans="1:19" s="5" customFormat="1" ht="51.75" customHeight="1">
      <c r="A2" s="145" t="s">
        <v>0</v>
      </c>
      <c r="B2" s="145"/>
      <c r="C2" s="145"/>
      <c r="D2" s="145"/>
      <c r="E2" s="145"/>
      <c r="F2" s="145"/>
      <c r="G2" s="145"/>
      <c r="H2" s="145"/>
      <c r="I2" s="145"/>
      <c r="J2" s="145"/>
      <c r="K2" s="145"/>
      <c r="L2" s="145"/>
      <c r="M2" s="145"/>
      <c r="N2" s="145"/>
      <c r="O2" s="145"/>
      <c r="P2" s="145"/>
      <c r="Q2" s="145"/>
      <c r="R2" s="145"/>
      <c r="S2" s="145"/>
    </row>
    <row r="3" spans="1:19" ht="18">
      <c r="A3" s="146" t="s">
        <v>1</v>
      </c>
      <c r="B3" s="146"/>
      <c r="C3" s="146"/>
      <c r="D3" s="146"/>
      <c r="E3" s="146"/>
      <c r="F3" s="146"/>
      <c r="G3" s="146"/>
      <c r="H3" s="146"/>
      <c r="I3" s="146"/>
      <c r="J3" s="146"/>
      <c r="K3" s="146"/>
      <c r="L3" s="146"/>
      <c r="M3" s="146"/>
      <c r="N3" s="146"/>
      <c r="O3" s="146"/>
      <c r="P3" s="146"/>
      <c r="Q3" s="146"/>
      <c r="R3" s="146"/>
      <c r="S3" s="146"/>
    </row>
    <row r="4" spans="1:19" ht="15">
      <c r="A4" s="147" t="s">
        <v>2</v>
      </c>
      <c r="B4" s="147"/>
      <c r="C4" s="147"/>
      <c r="D4" s="147"/>
      <c r="E4" s="147"/>
      <c r="F4" s="147"/>
      <c r="G4" s="147"/>
      <c r="H4" s="147"/>
      <c r="I4" s="147"/>
      <c r="J4" s="147"/>
      <c r="K4" s="147"/>
      <c r="L4" s="147"/>
      <c r="M4" s="147"/>
      <c r="N4" s="147"/>
      <c r="O4" s="147"/>
      <c r="P4" s="147"/>
      <c r="Q4" s="147"/>
      <c r="R4" s="147"/>
      <c r="S4" s="147"/>
    </row>
    <row r="8" spans="1:19" ht="27.75" customHeight="1">
      <c r="A8" s="6" t="s">
        <v>3</v>
      </c>
      <c r="B8" s="7" t="s">
        <v>4</v>
      </c>
      <c r="C8" s="7"/>
      <c r="D8" s="7"/>
      <c r="E8" s="7"/>
      <c r="F8" s="7"/>
      <c r="G8" s="7"/>
      <c r="H8" s="7"/>
      <c r="I8" s="7"/>
      <c r="J8" s="7"/>
      <c r="K8" s="8" t="s">
        <v>5</v>
      </c>
      <c r="L8" s="7"/>
      <c r="M8" s="7"/>
      <c r="N8" s="9"/>
      <c r="O8" s="10" t="s">
        <v>6</v>
      </c>
      <c r="P8" s="11" t="s">
        <v>7</v>
      </c>
      <c r="Q8" s="12" t="s">
        <v>8</v>
      </c>
      <c r="R8" s="13" t="s">
        <v>9</v>
      </c>
      <c r="S8" s="14" t="s">
        <v>10</v>
      </c>
    </row>
    <row r="9" spans="1:19">
      <c r="Q9" s="15"/>
    </row>
    <row r="10" spans="1:19">
      <c r="B10" s="16" t="s">
        <v>11</v>
      </c>
      <c r="C10" s="17"/>
      <c r="D10" s="17"/>
      <c r="E10" s="17"/>
      <c r="F10" s="17"/>
      <c r="G10" s="17"/>
      <c r="H10" s="17"/>
      <c r="I10" s="17"/>
      <c r="J10" s="17"/>
      <c r="K10" s="17"/>
      <c r="L10" s="17"/>
      <c r="M10" s="17"/>
      <c r="N10" s="17"/>
      <c r="O10" s="18"/>
      <c r="P10" s="17"/>
      <c r="Q10" s="19"/>
    </row>
    <row r="11" spans="1:19" ht="16">
      <c r="A11" s="20" t="s">
        <v>12</v>
      </c>
      <c r="B11" s="21" t="s">
        <v>13</v>
      </c>
      <c r="C11" s="22"/>
      <c r="D11" s="22"/>
      <c r="E11" s="22"/>
      <c r="F11" s="22"/>
      <c r="G11" s="22"/>
      <c r="H11" s="22"/>
      <c r="I11" s="22"/>
      <c r="J11" s="22"/>
      <c r="K11" s="21" t="s">
        <v>14</v>
      </c>
      <c r="L11" s="22"/>
      <c r="M11" s="22"/>
      <c r="N11" s="23"/>
      <c r="O11" s="24" t="s">
        <v>15</v>
      </c>
      <c r="P11" s="25">
        <v>1012</v>
      </c>
      <c r="Q11" s="26">
        <v>1012</v>
      </c>
      <c r="R11" s="27"/>
      <c r="S11" s="27"/>
    </row>
    <row r="12" spans="1:19">
      <c r="A12" s="20" t="s">
        <v>16</v>
      </c>
      <c r="B12" s="28" t="s">
        <v>17</v>
      </c>
      <c r="C12" s="29"/>
      <c r="D12" s="29"/>
      <c r="E12" s="29"/>
      <c r="F12" s="29"/>
      <c r="G12" s="29"/>
      <c r="H12" s="29"/>
      <c r="I12" s="29"/>
      <c r="J12" s="29"/>
      <c r="K12" s="28"/>
      <c r="L12" s="29"/>
      <c r="M12" s="29"/>
      <c r="N12" s="30"/>
      <c r="O12" s="31" t="s">
        <v>18</v>
      </c>
      <c r="P12" s="25">
        <v>20</v>
      </c>
      <c r="Q12" s="26">
        <v>20</v>
      </c>
      <c r="R12" s="27"/>
      <c r="S12" s="27"/>
    </row>
    <row r="13" spans="1:19">
      <c r="Q13" s="22"/>
      <c r="R13" s="27"/>
      <c r="S13" s="27"/>
    </row>
    <row r="14" spans="1:19">
      <c r="B14" s="16" t="s">
        <v>19</v>
      </c>
      <c r="C14" s="17"/>
      <c r="D14" s="17"/>
      <c r="E14" s="17"/>
      <c r="F14" s="17"/>
      <c r="G14" s="17"/>
      <c r="H14" s="17"/>
      <c r="I14" s="17"/>
      <c r="J14" s="17"/>
      <c r="K14" s="17"/>
      <c r="L14" s="17"/>
      <c r="M14" s="17"/>
      <c r="N14" s="17"/>
      <c r="O14" s="18"/>
      <c r="P14" s="17"/>
      <c r="Q14" s="32"/>
      <c r="R14" s="27"/>
      <c r="S14" s="27"/>
    </row>
    <row r="15" spans="1:19" ht="16">
      <c r="A15" s="33" t="s">
        <v>20</v>
      </c>
      <c r="B15" s="34" t="s">
        <v>21</v>
      </c>
      <c r="C15" s="35"/>
      <c r="D15" s="35"/>
      <c r="E15" s="35"/>
      <c r="F15" s="35"/>
      <c r="G15" s="35"/>
      <c r="H15" s="35"/>
      <c r="I15" s="35"/>
      <c r="J15" s="35"/>
      <c r="K15" s="34" t="s">
        <v>22</v>
      </c>
      <c r="L15" s="35"/>
      <c r="M15" s="35"/>
      <c r="N15" s="36"/>
      <c r="O15" s="37" t="s">
        <v>23</v>
      </c>
      <c r="P15" s="26">
        <v>429274</v>
      </c>
      <c r="Q15" s="26">
        <v>429274</v>
      </c>
      <c r="R15" s="27"/>
      <c r="S15" s="27"/>
    </row>
    <row r="16" spans="1:19" ht="16">
      <c r="A16" s="33" t="s">
        <v>24</v>
      </c>
      <c r="B16" s="28" t="s">
        <v>25</v>
      </c>
      <c r="C16" s="29"/>
      <c r="D16" s="29"/>
      <c r="E16" s="29"/>
      <c r="F16" s="29"/>
      <c r="G16" s="29"/>
      <c r="H16" s="29"/>
      <c r="I16" s="29"/>
      <c r="J16" s="29"/>
      <c r="K16" s="28"/>
      <c r="L16" s="29"/>
      <c r="M16" s="29"/>
      <c r="N16" s="30"/>
      <c r="O16" s="38" t="s">
        <v>23</v>
      </c>
      <c r="P16" s="26">
        <v>150245.9</v>
      </c>
      <c r="Q16" s="26">
        <v>150245.9</v>
      </c>
      <c r="R16" s="39"/>
      <c r="S16" s="39"/>
    </row>
    <row r="17" spans="1:22">
      <c r="Q17" s="40"/>
      <c r="R17" s="27"/>
      <c r="S17" s="27"/>
    </row>
    <row r="18" spans="1:22">
      <c r="B18" s="16" t="s">
        <v>26</v>
      </c>
      <c r="C18" s="17"/>
      <c r="D18" s="17"/>
      <c r="E18" s="17"/>
      <c r="F18" s="17"/>
      <c r="G18" s="17"/>
      <c r="H18" s="17"/>
      <c r="I18" s="17"/>
      <c r="J18" s="17"/>
      <c r="K18" s="17"/>
      <c r="L18" s="17"/>
      <c r="M18" s="17"/>
      <c r="N18" s="17"/>
      <c r="O18" s="18"/>
      <c r="P18" s="17"/>
      <c r="Q18" s="41"/>
      <c r="R18" s="42"/>
      <c r="S18" s="42"/>
    </row>
    <row r="19" spans="1:22" ht="18.75" customHeight="1">
      <c r="A19" s="20" t="s">
        <v>27</v>
      </c>
      <c r="B19" s="34" t="s">
        <v>28</v>
      </c>
      <c r="C19" s="35"/>
      <c r="D19" s="35"/>
      <c r="E19" s="35"/>
      <c r="F19" s="35"/>
      <c r="G19" s="35"/>
      <c r="H19" s="35"/>
      <c r="I19" s="35"/>
      <c r="J19" s="35"/>
      <c r="K19" s="34" t="s">
        <v>84</v>
      </c>
      <c r="L19" s="35"/>
      <c r="M19" s="35"/>
      <c r="N19" s="35"/>
      <c r="O19" s="43" t="s">
        <v>29</v>
      </c>
      <c r="P19" s="44">
        <v>0.16874</v>
      </c>
      <c r="Q19" s="45"/>
      <c r="R19" s="46"/>
      <c r="S19" s="46"/>
    </row>
    <row r="20" spans="1:22" ht="18.75" customHeight="1">
      <c r="A20" s="47" t="s">
        <v>30</v>
      </c>
      <c r="B20" s="21" t="s">
        <v>31</v>
      </c>
      <c r="C20" s="22"/>
      <c r="D20" s="22"/>
      <c r="E20" s="22"/>
      <c r="F20" s="22"/>
      <c r="G20" s="22"/>
      <c r="H20" s="22"/>
      <c r="I20" s="22"/>
      <c r="J20" s="22"/>
      <c r="K20" s="21"/>
      <c r="L20" s="22"/>
      <c r="M20" s="22"/>
      <c r="N20" s="22"/>
      <c r="O20" s="24" t="s">
        <v>32</v>
      </c>
      <c r="P20" s="48">
        <v>10</v>
      </c>
      <c r="Q20" s="49"/>
      <c r="R20" s="46"/>
      <c r="S20" s="46"/>
    </row>
    <row r="21" spans="1:22">
      <c r="Q21" s="40"/>
      <c r="R21" s="27"/>
      <c r="S21" s="27"/>
    </row>
    <row r="22" spans="1:22">
      <c r="B22" s="16" t="s">
        <v>33</v>
      </c>
      <c r="C22" s="17"/>
      <c r="D22" s="17"/>
      <c r="E22" s="17"/>
      <c r="F22" s="17"/>
      <c r="G22" s="17"/>
      <c r="H22" s="17"/>
      <c r="I22" s="17"/>
      <c r="J22" s="17"/>
      <c r="K22" s="17"/>
      <c r="L22" s="17"/>
      <c r="M22" s="17"/>
      <c r="N22" s="17"/>
      <c r="O22" s="18"/>
      <c r="P22" s="17"/>
      <c r="Q22" s="41"/>
      <c r="R22" s="42"/>
      <c r="S22" s="42"/>
    </row>
    <row r="23" spans="1:22" ht="16">
      <c r="A23" s="33" t="s">
        <v>34</v>
      </c>
      <c r="B23" s="34" t="s">
        <v>35</v>
      </c>
      <c r="C23" s="35"/>
      <c r="D23" s="35"/>
      <c r="E23" s="35"/>
      <c r="F23" s="35"/>
      <c r="G23" s="35"/>
      <c r="H23" s="35"/>
      <c r="I23" s="35"/>
      <c r="J23" s="35"/>
      <c r="K23" s="50" t="s">
        <v>36</v>
      </c>
      <c r="L23" s="35"/>
      <c r="M23" s="35"/>
      <c r="N23" s="36"/>
      <c r="O23" s="37" t="s">
        <v>37</v>
      </c>
      <c r="P23" s="51">
        <f>PRODUCT(P15*P19)</f>
        <v>72435.694759999998</v>
      </c>
      <c r="Q23" s="51" t="str">
        <f>IF(Q19&lt;&gt;"",ROUND(Q15*Q19, 2),"")</f>
        <v/>
      </c>
      <c r="R23" s="46"/>
      <c r="S23" s="46"/>
    </row>
    <row r="24" spans="1:22" ht="16">
      <c r="A24" s="33" t="s">
        <v>38</v>
      </c>
      <c r="B24" s="21" t="s">
        <v>39</v>
      </c>
      <c r="C24" s="22"/>
      <c r="D24" s="22"/>
      <c r="E24" s="22"/>
      <c r="F24" s="22"/>
      <c r="G24" s="22"/>
      <c r="H24" s="22"/>
      <c r="I24" s="22"/>
      <c r="J24" s="22"/>
      <c r="K24" s="52" t="s">
        <v>40</v>
      </c>
      <c r="L24" s="22"/>
      <c r="M24" s="22"/>
      <c r="N24" s="23"/>
      <c r="O24" s="53" t="s">
        <v>37</v>
      </c>
      <c r="P24" s="54">
        <f>PRODUCT(P16*P19)</f>
        <v>25352.493166</v>
      </c>
      <c r="Q24" s="54" t="str">
        <f>IF(Q19&lt;&gt;"",ROUND(Q19*Q16, 2),"")</f>
        <v/>
      </c>
      <c r="R24" s="46"/>
      <c r="S24" s="46"/>
    </row>
    <row r="25" spans="1:22" ht="16">
      <c r="A25" s="33" t="s">
        <v>41</v>
      </c>
      <c r="B25" s="21" t="str">
        <f>"Quota servizio di gestione-manutenzione illuminazione pubblica(in n."&amp;(P12-1)&amp;" rate costanti dal 2° al "&amp;P12&amp;"° anno)"</f>
        <v>Quota servizio di gestione-manutenzione illuminazione pubblica(in n.19 rate costanti dal 2° al 20° anno)</v>
      </c>
      <c r="C25" s="22"/>
      <c r="D25" s="22"/>
      <c r="E25" s="22"/>
      <c r="F25" s="22"/>
      <c r="G25" s="22"/>
      <c r="H25" s="22"/>
      <c r="I25" s="22"/>
      <c r="J25" s="22"/>
      <c r="K25" s="52" t="s">
        <v>42</v>
      </c>
      <c r="L25" s="22"/>
      <c r="M25" s="22"/>
      <c r="N25" s="23"/>
      <c r="O25" s="53" t="s">
        <v>37</v>
      </c>
      <c r="P25" s="54">
        <f>PRODUCT(P11*P20)</f>
        <v>10120</v>
      </c>
      <c r="Q25" s="138">
        <f>Q20*Q11</f>
        <v>0</v>
      </c>
      <c r="R25" s="46"/>
      <c r="S25" s="46"/>
      <c r="T25" s="27"/>
      <c r="U25" s="27"/>
      <c r="V25" s="27"/>
    </row>
    <row r="26" spans="1:22" ht="16">
      <c r="A26" s="33" t="s">
        <v>43</v>
      </c>
      <c r="B26" s="21" t="str">
        <f>"Quota OOSS gestione-manutenzione illuminazione pubblica(in n."&amp;(P12)&amp;" rate costanti dal 2° al "&amp;P12&amp;"° anno)"</f>
        <v>Quota OOSS gestione-manutenzione illuminazione pubblica(in n.20 rate costanti dal 2° al 20° anno)</v>
      </c>
      <c r="C26" s="22"/>
      <c r="D26" s="22"/>
      <c r="E26" s="22"/>
      <c r="F26" s="22"/>
      <c r="G26" s="22"/>
      <c r="H26" s="22"/>
      <c r="I26" s="22"/>
      <c r="J26" s="22"/>
      <c r="K26" s="52"/>
      <c r="L26" s="22"/>
      <c r="M26" s="22"/>
      <c r="N26" s="23"/>
      <c r="O26" s="53"/>
      <c r="P26" s="54">
        <f>PRODUCT(P25*3%)</f>
        <v>303.59999999999997</v>
      </c>
      <c r="Q26" s="139">
        <f>P26</f>
        <v>303.59999999999997</v>
      </c>
      <c r="R26" s="55"/>
      <c r="S26" s="42"/>
      <c r="T26" s="27"/>
      <c r="U26" s="27"/>
      <c r="V26" s="27"/>
    </row>
    <row r="27" spans="1:22" ht="17.25" customHeight="1">
      <c r="A27" s="33" t="s">
        <v>44</v>
      </c>
      <c r="B27" s="21" t="str">
        <f>"Quota annua per servizio di riqualificazione energetica (in n."&amp;(P12-1)&amp;" rate costanti dal 2° al "&amp;P12&amp;"° anno)"</f>
        <v>Quota annua per servizio di riqualificazione energetica (in n.19 rate costanti dal 2° al 20° anno)</v>
      </c>
      <c r="C27" s="22"/>
      <c r="D27" s="22"/>
      <c r="E27" s="22"/>
      <c r="F27" s="22"/>
      <c r="G27" s="22"/>
      <c r="H27" s="22"/>
      <c r="I27" s="22"/>
      <c r="J27" s="22"/>
      <c r="K27" s="148" t="s">
        <v>45</v>
      </c>
      <c r="L27" s="149"/>
      <c r="M27" s="149"/>
      <c r="N27" s="150"/>
      <c r="O27" s="53" t="s">
        <v>37</v>
      </c>
      <c r="P27" s="54">
        <f>PRODUCT(P36/19)</f>
        <v>28756.560526315792</v>
      </c>
      <c r="Q27" s="140" t="str">
        <f>IF(Q19&lt;&gt;"",'D_2-2'!C10, "")</f>
        <v/>
      </c>
      <c r="R27" s="56"/>
      <c r="S27" s="56"/>
      <c r="T27" s="27"/>
      <c r="U27" s="27"/>
      <c r="V27" s="27"/>
    </row>
    <row r="28" spans="1:22" ht="17.25" hidden="1" customHeight="1">
      <c r="A28" s="33"/>
      <c r="B28" s="21"/>
      <c r="C28" s="22"/>
      <c r="D28" s="22"/>
      <c r="E28" s="22"/>
      <c r="F28" s="22"/>
      <c r="G28" s="22"/>
      <c r="H28" s="22"/>
      <c r="I28" s="22"/>
      <c r="J28" s="22"/>
      <c r="K28" s="57"/>
      <c r="L28" s="58"/>
      <c r="M28" s="58"/>
      <c r="N28" s="59"/>
      <c r="O28" s="53"/>
      <c r="P28" s="54"/>
      <c r="Q28" s="141"/>
      <c r="R28" s="56"/>
      <c r="S28" s="56"/>
      <c r="T28" s="27"/>
      <c r="U28" s="27"/>
      <c r="V28" s="27"/>
    </row>
    <row r="29" spans="1:22" ht="15" customHeight="1">
      <c r="A29" s="33" t="s">
        <v>46</v>
      </c>
      <c r="B29" s="28" t="str">
        <f>"Corrispettivo annuo Oneri per la Sicurezza (non soggetti a ribasso d'Asta) (in n."&amp;(P12-1)&amp;" rate costanti dal 2° al "&amp;P12&amp;"° anno)"</f>
        <v>Corrispettivo annuo Oneri per la Sicurezza (non soggetti a ribasso d'Asta) (in n.19 rate costanti dal 2° al 20° anno)</v>
      </c>
      <c r="C29" s="29"/>
      <c r="D29" s="29"/>
      <c r="E29" s="29"/>
      <c r="F29" s="29"/>
      <c r="G29" s="29"/>
      <c r="H29" s="29"/>
      <c r="I29" s="29"/>
      <c r="J29" s="30"/>
      <c r="K29" s="151"/>
      <c r="L29" s="152"/>
      <c r="M29" s="152"/>
      <c r="N29" s="153"/>
      <c r="O29" s="60" t="s">
        <v>37</v>
      </c>
      <c r="P29" s="54">
        <v>0</v>
      </c>
      <c r="Q29" s="140">
        <f>P29</f>
        <v>0</v>
      </c>
      <c r="R29" s="27"/>
      <c r="S29" s="61"/>
      <c r="T29" s="27"/>
      <c r="U29" s="27"/>
      <c r="V29" s="27"/>
    </row>
    <row r="30" spans="1:22">
      <c r="B30" s="62"/>
      <c r="C30" s="22"/>
      <c r="D30" s="22"/>
      <c r="E30" s="22"/>
      <c r="F30" s="22"/>
      <c r="G30" s="22"/>
      <c r="H30" s="22"/>
      <c r="I30" s="22"/>
      <c r="J30" s="22"/>
      <c r="K30" s="22"/>
      <c r="L30" s="22"/>
      <c r="M30" s="22"/>
      <c r="N30" s="63" t="s">
        <v>47</v>
      </c>
      <c r="O30" s="64"/>
      <c r="P30" s="65">
        <f>P23</f>
        <v>72435.694759999998</v>
      </c>
      <c r="Q30" s="65" t="str">
        <f>IF(Q19&lt;&gt;"",Q23+Q25,"")</f>
        <v/>
      </c>
      <c r="R30" s="66"/>
      <c r="S30" s="61"/>
      <c r="T30" s="27"/>
      <c r="U30" s="27"/>
      <c r="V30" s="27"/>
    </row>
    <row r="31" spans="1:22">
      <c r="B31" s="62"/>
      <c r="C31" s="22"/>
      <c r="D31" s="22"/>
      <c r="E31" s="22"/>
      <c r="F31" s="22"/>
      <c r="G31" s="22"/>
      <c r="H31" s="22"/>
      <c r="I31" s="22"/>
      <c r="J31" s="22"/>
      <c r="K31" s="22"/>
      <c r="L31" s="22"/>
      <c r="M31" s="22"/>
      <c r="N31" s="63" t="str">
        <f>"TOTALE annuo (dal 2° al "&amp;P12&amp;"° anno)"</f>
        <v>TOTALE annuo (dal 2° al 20° anno)</v>
      </c>
      <c r="O31" s="64"/>
      <c r="P31" s="65">
        <f>P24+P25+P26+P27+P29</f>
        <v>64532.653692315791</v>
      </c>
      <c r="Q31" s="65" t="str">
        <f>IF(Q19&lt;&gt;"",Q24+Q27+Q29+Q25+Q26,"")</f>
        <v/>
      </c>
      <c r="R31" s="66"/>
      <c r="S31" s="61"/>
      <c r="T31" s="27"/>
      <c r="U31" s="27"/>
      <c r="V31" s="27"/>
    </row>
    <row r="32" spans="1:22">
      <c r="B32" s="22"/>
      <c r="C32" s="22"/>
      <c r="D32" s="22"/>
      <c r="E32" s="22"/>
      <c r="F32" s="22"/>
      <c r="G32" s="22"/>
      <c r="H32" s="22"/>
      <c r="I32" s="22"/>
      <c r="J32" s="22"/>
      <c r="K32" s="22"/>
      <c r="L32" s="22"/>
      <c r="M32" s="22"/>
      <c r="N32" s="22"/>
      <c r="O32" s="53"/>
      <c r="P32" s="39"/>
      <c r="Q32" s="67"/>
      <c r="R32" s="42"/>
      <c r="S32" s="42"/>
    </row>
    <row r="33" spans="1:19">
      <c r="B33" s="16" t="s">
        <v>48</v>
      </c>
      <c r="C33" s="32"/>
      <c r="D33" s="32"/>
      <c r="E33" s="32"/>
      <c r="F33" s="32"/>
      <c r="G33" s="32"/>
      <c r="H33" s="32"/>
      <c r="I33" s="32"/>
      <c r="J33" s="32"/>
      <c r="K33" s="32"/>
      <c r="L33" s="32"/>
      <c r="M33" s="32"/>
      <c r="N33" s="32"/>
      <c r="O33" s="68"/>
      <c r="P33" s="69"/>
      <c r="Q33" s="70"/>
      <c r="R33" s="42"/>
      <c r="S33" s="42"/>
    </row>
    <row r="34" spans="1:19" ht="16">
      <c r="A34" s="33" t="s">
        <v>49</v>
      </c>
      <c r="B34" s="34" t="s">
        <v>50</v>
      </c>
      <c r="C34" s="35"/>
      <c r="D34" s="35"/>
      <c r="E34" s="35"/>
      <c r="F34" s="35"/>
      <c r="G34" s="35"/>
      <c r="H34" s="35"/>
      <c r="I34" s="35"/>
      <c r="J34" s="35"/>
      <c r="K34" s="34" t="s">
        <v>51</v>
      </c>
      <c r="L34" s="35"/>
      <c r="M34" s="35"/>
      <c r="N34" s="36"/>
      <c r="O34" s="37" t="s">
        <v>52</v>
      </c>
      <c r="P34" s="51">
        <f>PRODUCT(P23+(P24*19))</f>
        <v>554133.06491399999</v>
      </c>
      <c r="Q34" s="51" t="str">
        <f>IF(Q19&lt;&gt;"", Q23+(Q12-1)*Q24, "")</f>
        <v/>
      </c>
      <c r="R34" s="42"/>
      <c r="S34" s="42"/>
    </row>
    <row r="35" spans="1:19" ht="16">
      <c r="A35" s="33" t="s">
        <v>53</v>
      </c>
      <c r="B35" s="21" t="s">
        <v>54</v>
      </c>
      <c r="C35" s="22"/>
      <c r="D35" s="22"/>
      <c r="E35" s="22"/>
      <c r="F35" s="22"/>
      <c r="G35" s="22"/>
      <c r="H35" s="22"/>
      <c r="I35" s="22"/>
      <c r="J35" s="22"/>
      <c r="K35" s="21" t="s">
        <v>55</v>
      </c>
      <c r="L35" s="22"/>
      <c r="M35" s="22"/>
      <c r="N35" s="23"/>
      <c r="O35" s="53" t="s">
        <v>52</v>
      </c>
      <c r="P35" s="51">
        <f>PRODUCT(P25*19)</f>
        <v>192280</v>
      </c>
      <c r="Q35" s="51">
        <f>Q25*(Q12-1)</f>
        <v>0</v>
      </c>
      <c r="R35" s="42"/>
      <c r="S35" s="42"/>
    </row>
    <row r="36" spans="1:19" ht="16">
      <c r="A36" s="33" t="s">
        <v>56</v>
      </c>
      <c r="B36" s="28" t="s">
        <v>57</v>
      </c>
      <c r="C36" s="29"/>
      <c r="D36" s="29"/>
      <c r="E36" s="29"/>
      <c r="F36" s="29"/>
      <c r="G36" s="29"/>
      <c r="H36" s="29"/>
      <c r="I36" s="29"/>
      <c r="J36" s="29"/>
      <c r="K36" s="28" t="s">
        <v>58</v>
      </c>
      <c r="L36" s="29"/>
      <c r="M36" s="29"/>
      <c r="N36" s="30"/>
      <c r="O36" s="38" t="s">
        <v>52</v>
      </c>
      <c r="P36" s="54">
        <f>SUM(409121.65+137253)</f>
        <v>546374.65</v>
      </c>
      <c r="Q36" s="54" t="str">
        <f>IF(Q19&lt;&gt;"", Q27*(Q12-1), "")</f>
        <v/>
      </c>
      <c r="R36" s="42"/>
      <c r="S36" s="42"/>
    </row>
    <row r="37" spans="1:19">
      <c r="A37" s="33"/>
      <c r="B37" s="28"/>
      <c r="C37" s="29"/>
      <c r="D37" s="29"/>
      <c r="E37" s="29"/>
      <c r="F37" s="29"/>
      <c r="G37" s="29"/>
      <c r="H37" s="29"/>
      <c r="I37" s="29"/>
      <c r="J37" s="29"/>
      <c r="K37" s="28"/>
      <c r="L37" s="29"/>
      <c r="M37" s="29"/>
      <c r="N37" s="30"/>
      <c r="O37" s="38"/>
      <c r="P37" s="54"/>
      <c r="Q37" s="54"/>
      <c r="R37" s="42"/>
      <c r="S37" s="42"/>
    </row>
    <row r="38" spans="1:19">
      <c r="A38" s="71"/>
      <c r="B38" s="22"/>
      <c r="C38" s="22"/>
      <c r="D38" s="22"/>
      <c r="E38" s="22"/>
      <c r="F38" s="22"/>
      <c r="G38" s="22"/>
      <c r="H38" s="22"/>
      <c r="I38" s="22"/>
      <c r="J38" s="22"/>
      <c r="K38" s="22"/>
      <c r="L38" s="22"/>
      <c r="M38" s="22"/>
      <c r="N38" s="22"/>
      <c r="O38" s="53"/>
      <c r="P38" s="67"/>
      <c r="Q38" s="72"/>
      <c r="R38" s="42"/>
      <c r="S38" s="42"/>
    </row>
    <row r="39" spans="1:19">
      <c r="A39" s="73"/>
      <c r="B39" s="142" t="s">
        <v>59</v>
      </c>
      <c r="C39" s="143"/>
      <c r="D39" s="143"/>
      <c r="E39" s="143"/>
      <c r="F39" s="143"/>
      <c r="G39" s="143"/>
      <c r="H39" s="143"/>
      <c r="I39" s="143"/>
      <c r="J39" s="144"/>
      <c r="K39" s="142" t="s">
        <v>85</v>
      </c>
      <c r="L39" s="143"/>
      <c r="M39" s="143"/>
      <c r="N39" s="144"/>
      <c r="O39" s="74" t="s">
        <v>52</v>
      </c>
      <c r="P39" s="75"/>
      <c r="Q39" s="76"/>
      <c r="R39" s="76"/>
      <c r="S39" s="76"/>
    </row>
    <row r="40" spans="1:19">
      <c r="A40" s="77"/>
      <c r="B40" s="78" t="s">
        <v>60</v>
      </c>
      <c r="C40" s="79"/>
      <c r="D40" s="79"/>
      <c r="E40" s="79"/>
      <c r="F40" s="79"/>
      <c r="G40" s="79"/>
      <c r="H40" s="79"/>
      <c r="I40" s="79"/>
      <c r="J40" s="79"/>
      <c r="K40" s="78"/>
      <c r="L40" s="79"/>
      <c r="M40" s="79"/>
      <c r="N40" s="80"/>
      <c r="O40" s="81" t="s">
        <v>52</v>
      </c>
      <c r="P40" s="82"/>
      <c r="Q40" s="83"/>
      <c r="R40" s="84"/>
      <c r="S40" s="84"/>
    </row>
    <row r="41" spans="1:19">
      <c r="A41" s="71"/>
      <c r="B41" s="22"/>
      <c r="C41" s="22"/>
      <c r="D41" s="22"/>
      <c r="E41" s="22"/>
      <c r="F41" s="22"/>
      <c r="G41" s="22"/>
      <c r="H41" s="22"/>
      <c r="I41" s="22"/>
      <c r="J41" s="22"/>
      <c r="K41" s="22"/>
      <c r="L41" s="22"/>
      <c r="M41" s="22"/>
      <c r="N41" s="22"/>
      <c r="O41" s="53"/>
      <c r="P41" s="67"/>
      <c r="Q41" s="72"/>
      <c r="R41" s="42"/>
      <c r="S41" s="42"/>
    </row>
    <row r="42" spans="1:19">
      <c r="B42" s="22"/>
      <c r="D42" s="85"/>
      <c r="E42" s="85"/>
      <c r="P42" s="86"/>
      <c r="Q42" s="72"/>
      <c r="R42" s="27"/>
      <c r="S42" s="27"/>
    </row>
    <row r="43" spans="1:19">
      <c r="B43" s="16" t="s">
        <v>61</v>
      </c>
      <c r="C43" s="17"/>
      <c r="D43" s="17"/>
      <c r="E43" s="17"/>
      <c r="F43" s="17"/>
      <c r="G43" s="17"/>
      <c r="H43" s="17"/>
      <c r="I43" s="17"/>
      <c r="J43" s="17"/>
      <c r="K43" s="17"/>
      <c r="L43" s="17"/>
      <c r="M43" s="17"/>
      <c r="N43" s="17"/>
      <c r="O43" s="18"/>
      <c r="P43" s="87"/>
      <c r="Q43" s="88"/>
      <c r="R43" s="27"/>
      <c r="S43" s="27"/>
    </row>
    <row r="44" spans="1:19">
      <c r="A44" s="33" t="s">
        <v>62</v>
      </c>
      <c r="B44" s="34" t="s">
        <v>63</v>
      </c>
      <c r="C44" s="35"/>
      <c r="D44" s="35"/>
      <c r="E44" s="35"/>
      <c r="F44" s="35"/>
      <c r="G44" s="35"/>
      <c r="H44" s="35"/>
      <c r="I44" s="35"/>
      <c r="J44" s="35"/>
      <c r="K44" s="34" t="s">
        <v>86</v>
      </c>
      <c r="L44" s="35"/>
      <c r="M44" s="35"/>
      <c r="N44" s="36"/>
      <c r="O44" s="37" t="s">
        <v>52</v>
      </c>
      <c r="P44" s="51">
        <f>SUM(P34:P36)</f>
        <v>1292787.7149140001</v>
      </c>
      <c r="Q44" s="51" t="str">
        <f>IF(Q19&lt;&gt;"", Q34+Q35+Q36, "")</f>
        <v/>
      </c>
      <c r="R44" s="27"/>
      <c r="S44" s="27"/>
    </row>
    <row r="45" spans="1:19">
      <c r="A45" s="33"/>
      <c r="B45" s="21" t="s">
        <v>64</v>
      </c>
      <c r="C45" s="22"/>
      <c r="D45" s="22"/>
      <c r="E45" s="22"/>
      <c r="F45" s="22"/>
      <c r="G45" s="22"/>
      <c r="H45" s="22"/>
      <c r="I45" s="22"/>
      <c r="J45" s="22"/>
      <c r="K45" s="21"/>
      <c r="L45" s="22"/>
      <c r="M45" s="22"/>
      <c r="N45" s="23"/>
      <c r="O45" s="53"/>
      <c r="P45" s="51">
        <v>5768.4</v>
      </c>
      <c r="Q45" s="51">
        <f>P45</f>
        <v>5768.4</v>
      </c>
      <c r="R45" s="27"/>
      <c r="S45" s="27"/>
    </row>
    <row r="46" spans="1:19">
      <c r="A46" s="33"/>
      <c r="B46" s="28" t="s">
        <v>65</v>
      </c>
      <c r="C46" s="29"/>
      <c r="D46" s="29"/>
      <c r="E46" s="29"/>
      <c r="F46" s="29"/>
      <c r="G46" s="29"/>
      <c r="H46" s="29"/>
      <c r="I46" s="29"/>
      <c r="J46" s="29"/>
      <c r="K46" s="28"/>
      <c r="L46" s="29"/>
      <c r="M46" s="29"/>
      <c r="N46" s="30"/>
      <c r="O46" s="38" t="s">
        <v>52</v>
      </c>
      <c r="P46" s="54">
        <v>9182.43</v>
      </c>
      <c r="Q46" s="54">
        <f>P46</f>
        <v>9182.43</v>
      </c>
      <c r="R46" s="27"/>
      <c r="S46" s="27"/>
    </row>
    <row r="47" spans="1:19">
      <c r="P47" s="89"/>
      <c r="Q47" s="27"/>
      <c r="R47" s="27"/>
      <c r="S47" s="27"/>
    </row>
    <row r="48" spans="1:19" ht="16">
      <c r="A48" s="90" t="s">
        <v>66</v>
      </c>
      <c r="B48" s="91" t="s">
        <v>67</v>
      </c>
      <c r="C48" s="92"/>
      <c r="D48" s="92"/>
      <c r="E48" s="92"/>
      <c r="F48" s="92"/>
      <c r="G48" s="92"/>
      <c r="H48" s="92"/>
      <c r="I48" s="92"/>
      <c r="J48" s="92"/>
      <c r="K48" s="93" t="s">
        <v>68</v>
      </c>
      <c r="L48" s="94"/>
      <c r="M48" s="94"/>
      <c r="N48" s="95"/>
      <c r="O48" s="96"/>
      <c r="P48" s="97" t="str">
        <f>IF(Q19&lt;&gt;"",(P44-Q44)/P44,"")</f>
        <v/>
      </c>
      <c r="Q48" s="27"/>
      <c r="R48" s="27"/>
      <c r="S48" s="27"/>
    </row>
    <row r="49" spans="1:19" s="103" customFormat="1" ht="15">
      <c r="A49" s="98"/>
      <c r="B49" s="99"/>
      <c r="C49" s="85"/>
      <c r="D49" s="85"/>
      <c r="E49" s="85"/>
      <c r="F49" s="85"/>
      <c r="G49" s="85"/>
      <c r="H49" s="85"/>
      <c r="I49" s="85"/>
      <c r="J49" s="85"/>
      <c r="K49" s="85"/>
      <c r="L49" s="85"/>
      <c r="M49" s="85"/>
      <c r="N49" s="85"/>
      <c r="O49" s="100"/>
      <c r="P49" s="101"/>
      <c r="Q49" s="102"/>
      <c r="R49" s="42"/>
      <c r="S49" s="42"/>
    </row>
    <row r="53" spans="1:19">
      <c r="N53" s="53" t="s">
        <v>69</v>
      </c>
      <c r="O53" s="29"/>
      <c r="P53" s="29"/>
      <c r="Q53" s="104"/>
    </row>
    <row r="54" spans="1:19">
      <c r="O54" s="2"/>
    </row>
    <row r="55" spans="1:19">
      <c r="N55" s="53" t="s">
        <v>70</v>
      </c>
      <c r="O55" s="29"/>
      <c r="P55" s="29"/>
      <c r="Q55" s="104"/>
    </row>
    <row r="56" spans="1:19">
      <c r="N56" s="53"/>
      <c r="O56" s="2"/>
    </row>
    <row r="57" spans="1:19">
      <c r="N57" s="53" t="s">
        <v>71</v>
      </c>
      <c r="O57" s="29"/>
      <c r="P57" s="29"/>
      <c r="Q57" s="104"/>
    </row>
  </sheetData>
  <sheetProtection selectLockedCells="1"/>
  <mergeCells count="7">
    <mergeCell ref="B39:J39"/>
    <mergeCell ref="K39:N39"/>
    <mergeCell ref="A2:S2"/>
    <mergeCell ref="A3:S3"/>
    <mergeCell ref="A4:S4"/>
    <mergeCell ref="K27:N27"/>
    <mergeCell ref="K29:N29"/>
  </mergeCells>
  <phoneticPr fontId="20" type="noConversion"/>
  <dataValidations count="2">
    <dataValidation type="custom" allowBlank="1" showInputMessage="1" showErrorMessage="1" sqref="Q19 JM19 TI19 ADE19 ANA19 AWW19 BGS19 BQO19 CAK19 CKG19 CUC19 DDY19 DNU19 DXQ19 EHM19 ERI19 FBE19 FLA19 FUW19 GES19 GOO19 GYK19 HIG19 HSC19 IBY19 ILU19 IVQ19 JFM19 JPI19 JZE19 KJA19 KSW19 LCS19 LMO19 LWK19 MGG19 MQC19 MZY19 NJU19 NTQ19 ODM19 ONI19 OXE19 PHA19 PQW19 QAS19 QKO19 QUK19 REG19 ROC19 RXY19 SHU19 SRQ19 TBM19 TLI19 TVE19 UFA19 UOW19 UYS19 VIO19 VSK19 WCG19 WMC19 WVY19 Q65552 JM65552 TI65552 ADE65552 ANA65552 AWW65552 BGS65552 BQO65552 CAK65552 CKG65552 CUC65552 DDY65552 DNU65552 DXQ65552 EHM65552 ERI65552 FBE65552 FLA65552 FUW65552 GES65552 GOO65552 GYK65552 HIG65552 HSC65552 IBY65552 ILU65552 IVQ65552 JFM65552 JPI65552 JZE65552 KJA65552 KSW65552 LCS65552 LMO65552 LWK65552 MGG65552 MQC65552 MZY65552 NJU65552 NTQ65552 ODM65552 ONI65552 OXE65552 PHA65552 PQW65552 QAS65552 QKO65552 QUK65552 REG65552 ROC65552 RXY65552 SHU65552 SRQ65552 TBM65552 TLI65552 TVE65552 UFA65552 UOW65552 UYS65552 VIO65552 VSK65552 WCG65552 WMC65552 WVY65552 Q131088 JM131088 TI131088 ADE131088 ANA131088 AWW131088 BGS131088 BQO131088 CAK131088 CKG131088 CUC131088 DDY131088 DNU131088 DXQ131088 EHM131088 ERI131088 FBE131088 FLA131088 FUW131088 GES131088 GOO131088 GYK131088 HIG131088 HSC131088 IBY131088 ILU131088 IVQ131088 JFM131088 JPI131088 JZE131088 KJA131088 KSW131088 LCS131088 LMO131088 LWK131088 MGG131088 MQC131088 MZY131088 NJU131088 NTQ131088 ODM131088 ONI131088 OXE131088 PHA131088 PQW131088 QAS131088 QKO131088 QUK131088 REG131088 ROC131088 RXY131088 SHU131088 SRQ131088 TBM131088 TLI131088 TVE131088 UFA131088 UOW131088 UYS131088 VIO131088 VSK131088 WCG131088 WMC131088 WVY131088 Q196624 JM196624 TI196624 ADE196624 ANA196624 AWW196624 BGS196624 BQO196624 CAK196624 CKG196624 CUC196624 DDY196624 DNU196624 DXQ196624 EHM196624 ERI196624 FBE196624 FLA196624 FUW196624 GES196624 GOO196624 GYK196624 HIG196624 HSC196624 IBY196624 ILU196624 IVQ196624 JFM196624 JPI196624 JZE196624 KJA196624 KSW196624 LCS196624 LMO196624 LWK196624 MGG196624 MQC196624 MZY196624 NJU196624 NTQ196624 ODM196624 ONI196624 OXE196624 PHA196624 PQW196624 QAS196624 QKO196624 QUK196624 REG196624 ROC196624 RXY196624 SHU196624 SRQ196624 TBM196624 TLI196624 TVE196624 UFA196624 UOW196624 UYS196624 VIO196624 VSK196624 WCG196624 WMC196624 WVY196624 Q262160 JM262160 TI262160 ADE262160 ANA262160 AWW262160 BGS262160 BQO262160 CAK262160 CKG262160 CUC262160 DDY262160 DNU262160 DXQ262160 EHM262160 ERI262160 FBE262160 FLA262160 FUW262160 GES262160 GOO262160 GYK262160 HIG262160 HSC262160 IBY262160 ILU262160 IVQ262160 JFM262160 JPI262160 JZE262160 KJA262160 KSW262160 LCS262160 LMO262160 LWK262160 MGG262160 MQC262160 MZY262160 NJU262160 NTQ262160 ODM262160 ONI262160 OXE262160 PHA262160 PQW262160 QAS262160 QKO262160 QUK262160 REG262160 ROC262160 RXY262160 SHU262160 SRQ262160 TBM262160 TLI262160 TVE262160 UFA262160 UOW262160 UYS262160 VIO262160 VSK262160 WCG262160 WMC262160 WVY262160 Q327696 JM327696 TI327696 ADE327696 ANA327696 AWW327696 BGS327696 BQO327696 CAK327696 CKG327696 CUC327696 DDY327696 DNU327696 DXQ327696 EHM327696 ERI327696 FBE327696 FLA327696 FUW327696 GES327696 GOO327696 GYK327696 HIG327696 HSC327696 IBY327696 ILU327696 IVQ327696 JFM327696 JPI327696 JZE327696 KJA327696 KSW327696 LCS327696 LMO327696 LWK327696 MGG327696 MQC327696 MZY327696 NJU327696 NTQ327696 ODM327696 ONI327696 OXE327696 PHA327696 PQW327696 QAS327696 QKO327696 QUK327696 REG327696 ROC327696 RXY327696 SHU327696 SRQ327696 TBM327696 TLI327696 TVE327696 UFA327696 UOW327696 UYS327696 VIO327696 VSK327696 WCG327696 WMC327696 WVY327696 Q393232 JM393232 TI393232 ADE393232 ANA393232 AWW393232 BGS393232 BQO393232 CAK393232 CKG393232 CUC393232 DDY393232 DNU393232 DXQ393232 EHM393232 ERI393232 FBE393232 FLA393232 FUW393232 GES393232 GOO393232 GYK393232 HIG393232 HSC393232 IBY393232 ILU393232 IVQ393232 JFM393232 JPI393232 JZE393232 KJA393232 KSW393232 LCS393232 LMO393232 LWK393232 MGG393232 MQC393232 MZY393232 NJU393232 NTQ393232 ODM393232 ONI393232 OXE393232 PHA393232 PQW393232 QAS393232 QKO393232 QUK393232 REG393232 ROC393232 RXY393232 SHU393232 SRQ393232 TBM393232 TLI393232 TVE393232 UFA393232 UOW393232 UYS393232 VIO393232 VSK393232 WCG393232 WMC393232 WVY393232 Q458768 JM458768 TI458768 ADE458768 ANA458768 AWW458768 BGS458768 BQO458768 CAK458768 CKG458768 CUC458768 DDY458768 DNU458768 DXQ458768 EHM458768 ERI458768 FBE458768 FLA458768 FUW458768 GES458768 GOO458768 GYK458768 HIG458768 HSC458768 IBY458768 ILU458768 IVQ458768 JFM458768 JPI458768 JZE458768 KJA458768 KSW458768 LCS458768 LMO458768 LWK458768 MGG458768 MQC458768 MZY458768 NJU458768 NTQ458768 ODM458768 ONI458768 OXE458768 PHA458768 PQW458768 QAS458768 QKO458768 QUK458768 REG458768 ROC458768 RXY458768 SHU458768 SRQ458768 TBM458768 TLI458768 TVE458768 UFA458768 UOW458768 UYS458768 VIO458768 VSK458768 WCG458768 WMC458768 WVY458768 Q524304 JM524304 TI524304 ADE524304 ANA524304 AWW524304 BGS524304 BQO524304 CAK524304 CKG524304 CUC524304 DDY524304 DNU524304 DXQ524304 EHM524304 ERI524304 FBE524304 FLA524304 FUW524304 GES524304 GOO524304 GYK524304 HIG524304 HSC524304 IBY524304 ILU524304 IVQ524304 JFM524304 JPI524304 JZE524304 KJA524304 KSW524304 LCS524304 LMO524304 LWK524304 MGG524304 MQC524304 MZY524304 NJU524304 NTQ524304 ODM524304 ONI524304 OXE524304 PHA524304 PQW524304 QAS524304 QKO524304 QUK524304 REG524304 ROC524304 RXY524304 SHU524304 SRQ524304 TBM524304 TLI524304 TVE524304 UFA524304 UOW524304 UYS524304 VIO524304 VSK524304 WCG524304 WMC524304 WVY524304 Q589840 JM589840 TI589840 ADE589840 ANA589840 AWW589840 BGS589840 BQO589840 CAK589840 CKG589840 CUC589840 DDY589840 DNU589840 DXQ589840 EHM589840 ERI589840 FBE589840 FLA589840 FUW589840 GES589840 GOO589840 GYK589840 HIG589840 HSC589840 IBY589840 ILU589840 IVQ589840 JFM589840 JPI589840 JZE589840 KJA589840 KSW589840 LCS589840 LMO589840 LWK589840 MGG589840 MQC589840 MZY589840 NJU589840 NTQ589840 ODM589840 ONI589840 OXE589840 PHA589840 PQW589840 QAS589840 QKO589840 QUK589840 REG589840 ROC589840 RXY589840 SHU589840 SRQ589840 TBM589840 TLI589840 TVE589840 UFA589840 UOW589840 UYS589840 VIO589840 VSK589840 WCG589840 WMC589840 WVY589840 Q655376 JM655376 TI655376 ADE655376 ANA655376 AWW655376 BGS655376 BQO655376 CAK655376 CKG655376 CUC655376 DDY655376 DNU655376 DXQ655376 EHM655376 ERI655376 FBE655376 FLA655376 FUW655376 GES655376 GOO655376 GYK655376 HIG655376 HSC655376 IBY655376 ILU655376 IVQ655376 JFM655376 JPI655376 JZE655376 KJA655376 KSW655376 LCS655376 LMO655376 LWK655376 MGG655376 MQC655376 MZY655376 NJU655376 NTQ655376 ODM655376 ONI655376 OXE655376 PHA655376 PQW655376 QAS655376 QKO655376 QUK655376 REG655376 ROC655376 RXY655376 SHU655376 SRQ655376 TBM655376 TLI655376 TVE655376 UFA655376 UOW655376 UYS655376 VIO655376 VSK655376 WCG655376 WMC655376 WVY655376 Q720912 JM720912 TI720912 ADE720912 ANA720912 AWW720912 BGS720912 BQO720912 CAK720912 CKG720912 CUC720912 DDY720912 DNU720912 DXQ720912 EHM720912 ERI720912 FBE720912 FLA720912 FUW720912 GES720912 GOO720912 GYK720912 HIG720912 HSC720912 IBY720912 ILU720912 IVQ720912 JFM720912 JPI720912 JZE720912 KJA720912 KSW720912 LCS720912 LMO720912 LWK720912 MGG720912 MQC720912 MZY720912 NJU720912 NTQ720912 ODM720912 ONI720912 OXE720912 PHA720912 PQW720912 QAS720912 QKO720912 QUK720912 REG720912 ROC720912 RXY720912 SHU720912 SRQ720912 TBM720912 TLI720912 TVE720912 UFA720912 UOW720912 UYS720912 VIO720912 VSK720912 WCG720912 WMC720912 WVY720912 Q786448 JM786448 TI786448 ADE786448 ANA786448 AWW786448 BGS786448 BQO786448 CAK786448 CKG786448 CUC786448 DDY786448 DNU786448 DXQ786448 EHM786448 ERI786448 FBE786448 FLA786448 FUW786448 GES786448 GOO786448 GYK786448 HIG786448 HSC786448 IBY786448 ILU786448 IVQ786448 JFM786448 JPI786448 JZE786448 KJA786448 KSW786448 LCS786448 LMO786448 LWK786448 MGG786448 MQC786448 MZY786448 NJU786448 NTQ786448 ODM786448 ONI786448 OXE786448 PHA786448 PQW786448 QAS786448 QKO786448 QUK786448 REG786448 ROC786448 RXY786448 SHU786448 SRQ786448 TBM786448 TLI786448 TVE786448 UFA786448 UOW786448 UYS786448 VIO786448 VSK786448 WCG786448 WMC786448 WVY786448 Q851984 JM851984 TI851984 ADE851984 ANA851984 AWW851984 BGS851984 BQO851984 CAK851984 CKG851984 CUC851984 DDY851984 DNU851984 DXQ851984 EHM851984 ERI851984 FBE851984 FLA851984 FUW851984 GES851984 GOO851984 GYK851984 HIG851984 HSC851984 IBY851984 ILU851984 IVQ851984 JFM851984 JPI851984 JZE851984 KJA851984 KSW851984 LCS851984 LMO851984 LWK851984 MGG851984 MQC851984 MZY851984 NJU851984 NTQ851984 ODM851984 ONI851984 OXE851984 PHA851984 PQW851984 QAS851984 QKO851984 QUK851984 REG851984 ROC851984 RXY851984 SHU851984 SRQ851984 TBM851984 TLI851984 TVE851984 UFA851984 UOW851984 UYS851984 VIO851984 VSK851984 WCG851984 WMC851984 WVY851984 Q917520 JM917520 TI917520 ADE917520 ANA917520 AWW917520 BGS917520 BQO917520 CAK917520 CKG917520 CUC917520 DDY917520 DNU917520 DXQ917520 EHM917520 ERI917520 FBE917520 FLA917520 FUW917520 GES917520 GOO917520 GYK917520 HIG917520 HSC917520 IBY917520 ILU917520 IVQ917520 JFM917520 JPI917520 JZE917520 KJA917520 KSW917520 LCS917520 LMO917520 LWK917520 MGG917520 MQC917520 MZY917520 NJU917520 NTQ917520 ODM917520 ONI917520 OXE917520 PHA917520 PQW917520 QAS917520 QKO917520 QUK917520 REG917520 ROC917520 RXY917520 SHU917520 SRQ917520 TBM917520 TLI917520 TVE917520 UFA917520 UOW917520 UYS917520 VIO917520 VSK917520 WCG917520 WMC917520 WVY917520 Q983056 JM983056 TI983056 ADE983056 ANA983056 AWW983056 BGS983056 BQO983056 CAK983056 CKG983056 CUC983056 DDY983056 DNU983056 DXQ983056 EHM983056 ERI983056 FBE983056 FLA983056 FUW983056 GES983056 GOO983056 GYK983056 HIG983056 HSC983056 IBY983056 ILU983056 IVQ983056 JFM983056 JPI983056 JZE983056 KJA983056 KSW983056 LCS983056 LMO983056 LWK983056 MGG983056 MQC983056 MZY983056 NJU983056 NTQ983056 ODM983056 ONI983056 OXE983056 PHA983056 PQW983056 QAS983056 QKO983056 QUK983056 REG983056 ROC983056 RXY983056 SHU983056 SRQ983056 TBM983056 TLI983056 TVE983056 UFA983056 UOW983056 UYS983056 VIO983056 VSK983056 WCG983056 WMC983056 WVY983056">
      <formula1>Q19&lt;=0.185</formula1>
    </dataValidation>
    <dataValidation type="custom" allowBlank="1" showInputMessage="1" showErrorMessage="1" sqref="Q65561:Q65562 JM65561:JM65562 TI65561:TI65562 ADE65561:ADE65562 ANA65561:ANA65562 AWW65561:AWW65562 BGS65561:BGS65562 BQO65561:BQO65562 CAK65561:CAK65562 CKG65561:CKG65562 CUC65561:CUC65562 DDY65561:DDY65562 DNU65561:DNU65562 DXQ65561:DXQ65562 EHM65561:EHM65562 ERI65561:ERI65562 FBE65561:FBE65562 FLA65561:FLA65562 FUW65561:FUW65562 GES65561:GES65562 GOO65561:GOO65562 GYK65561:GYK65562 HIG65561:HIG65562 HSC65561:HSC65562 IBY65561:IBY65562 ILU65561:ILU65562 IVQ65561:IVQ65562 JFM65561:JFM65562 JPI65561:JPI65562 JZE65561:JZE65562 KJA65561:KJA65562 KSW65561:KSW65562 LCS65561:LCS65562 LMO65561:LMO65562 LWK65561:LWK65562 MGG65561:MGG65562 MQC65561:MQC65562 MZY65561:MZY65562 NJU65561:NJU65562 NTQ65561:NTQ65562 ODM65561:ODM65562 ONI65561:ONI65562 OXE65561:OXE65562 PHA65561:PHA65562 PQW65561:PQW65562 QAS65561:QAS65562 QKO65561:QKO65562 QUK65561:QUK65562 REG65561:REG65562 ROC65561:ROC65562 RXY65561:RXY65562 SHU65561:SHU65562 SRQ65561:SRQ65562 TBM65561:TBM65562 TLI65561:TLI65562 TVE65561:TVE65562 UFA65561:UFA65562 UOW65561:UOW65562 UYS65561:UYS65562 VIO65561:VIO65562 VSK65561:VSK65562 WCG65561:WCG65562 WMC65561:WMC65562 WVY65561:WVY65562 Q131097:Q131098 JM131097:JM131098 TI131097:TI131098 ADE131097:ADE131098 ANA131097:ANA131098 AWW131097:AWW131098 BGS131097:BGS131098 BQO131097:BQO131098 CAK131097:CAK131098 CKG131097:CKG131098 CUC131097:CUC131098 DDY131097:DDY131098 DNU131097:DNU131098 DXQ131097:DXQ131098 EHM131097:EHM131098 ERI131097:ERI131098 FBE131097:FBE131098 FLA131097:FLA131098 FUW131097:FUW131098 GES131097:GES131098 GOO131097:GOO131098 GYK131097:GYK131098 HIG131097:HIG131098 HSC131097:HSC131098 IBY131097:IBY131098 ILU131097:ILU131098 IVQ131097:IVQ131098 JFM131097:JFM131098 JPI131097:JPI131098 JZE131097:JZE131098 KJA131097:KJA131098 KSW131097:KSW131098 LCS131097:LCS131098 LMO131097:LMO131098 LWK131097:LWK131098 MGG131097:MGG131098 MQC131097:MQC131098 MZY131097:MZY131098 NJU131097:NJU131098 NTQ131097:NTQ131098 ODM131097:ODM131098 ONI131097:ONI131098 OXE131097:OXE131098 PHA131097:PHA131098 PQW131097:PQW131098 QAS131097:QAS131098 QKO131097:QKO131098 QUK131097:QUK131098 REG131097:REG131098 ROC131097:ROC131098 RXY131097:RXY131098 SHU131097:SHU131098 SRQ131097:SRQ131098 TBM131097:TBM131098 TLI131097:TLI131098 TVE131097:TVE131098 UFA131097:UFA131098 UOW131097:UOW131098 UYS131097:UYS131098 VIO131097:VIO131098 VSK131097:VSK131098 WCG131097:WCG131098 WMC131097:WMC131098 WVY131097:WVY131098 Q196633:Q196634 JM196633:JM196634 TI196633:TI196634 ADE196633:ADE196634 ANA196633:ANA196634 AWW196633:AWW196634 BGS196633:BGS196634 BQO196633:BQO196634 CAK196633:CAK196634 CKG196633:CKG196634 CUC196633:CUC196634 DDY196633:DDY196634 DNU196633:DNU196634 DXQ196633:DXQ196634 EHM196633:EHM196634 ERI196633:ERI196634 FBE196633:FBE196634 FLA196633:FLA196634 FUW196633:FUW196634 GES196633:GES196634 GOO196633:GOO196634 GYK196633:GYK196634 HIG196633:HIG196634 HSC196633:HSC196634 IBY196633:IBY196634 ILU196633:ILU196634 IVQ196633:IVQ196634 JFM196633:JFM196634 JPI196633:JPI196634 JZE196633:JZE196634 KJA196633:KJA196634 KSW196633:KSW196634 LCS196633:LCS196634 LMO196633:LMO196634 LWK196633:LWK196634 MGG196633:MGG196634 MQC196633:MQC196634 MZY196633:MZY196634 NJU196633:NJU196634 NTQ196633:NTQ196634 ODM196633:ODM196634 ONI196633:ONI196634 OXE196633:OXE196634 PHA196633:PHA196634 PQW196633:PQW196634 QAS196633:QAS196634 QKO196633:QKO196634 QUK196633:QUK196634 REG196633:REG196634 ROC196633:ROC196634 RXY196633:RXY196634 SHU196633:SHU196634 SRQ196633:SRQ196634 TBM196633:TBM196634 TLI196633:TLI196634 TVE196633:TVE196634 UFA196633:UFA196634 UOW196633:UOW196634 UYS196633:UYS196634 VIO196633:VIO196634 VSK196633:VSK196634 WCG196633:WCG196634 WMC196633:WMC196634 WVY196633:WVY196634 Q262169:Q262170 JM262169:JM262170 TI262169:TI262170 ADE262169:ADE262170 ANA262169:ANA262170 AWW262169:AWW262170 BGS262169:BGS262170 BQO262169:BQO262170 CAK262169:CAK262170 CKG262169:CKG262170 CUC262169:CUC262170 DDY262169:DDY262170 DNU262169:DNU262170 DXQ262169:DXQ262170 EHM262169:EHM262170 ERI262169:ERI262170 FBE262169:FBE262170 FLA262169:FLA262170 FUW262169:FUW262170 GES262169:GES262170 GOO262169:GOO262170 GYK262169:GYK262170 HIG262169:HIG262170 HSC262169:HSC262170 IBY262169:IBY262170 ILU262169:ILU262170 IVQ262169:IVQ262170 JFM262169:JFM262170 JPI262169:JPI262170 JZE262169:JZE262170 KJA262169:KJA262170 KSW262169:KSW262170 LCS262169:LCS262170 LMO262169:LMO262170 LWK262169:LWK262170 MGG262169:MGG262170 MQC262169:MQC262170 MZY262169:MZY262170 NJU262169:NJU262170 NTQ262169:NTQ262170 ODM262169:ODM262170 ONI262169:ONI262170 OXE262169:OXE262170 PHA262169:PHA262170 PQW262169:PQW262170 QAS262169:QAS262170 QKO262169:QKO262170 QUK262169:QUK262170 REG262169:REG262170 ROC262169:ROC262170 RXY262169:RXY262170 SHU262169:SHU262170 SRQ262169:SRQ262170 TBM262169:TBM262170 TLI262169:TLI262170 TVE262169:TVE262170 UFA262169:UFA262170 UOW262169:UOW262170 UYS262169:UYS262170 VIO262169:VIO262170 VSK262169:VSK262170 WCG262169:WCG262170 WMC262169:WMC262170 WVY262169:WVY262170 Q327705:Q327706 JM327705:JM327706 TI327705:TI327706 ADE327705:ADE327706 ANA327705:ANA327706 AWW327705:AWW327706 BGS327705:BGS327706 BQO327705:BQO327706 CAK327705:CAK327706 CKG327705:CKG327706 CUC327705:CUC327706 DDY327705:DDY327706 DNU327705:DNU327706 DXQ327705:DXQ327706 EHM327705:EHM327706 ERI327705:ERI327706 FBE327705:FBE327706 FLA327705:FLA327706 FUW327705:FUW327706 GES327705:GES327706 GOO327705:GOO327706 GYK327705:GYK327706 HIG327705:HIG327706 HSC327705:HSC327706 IBY327705:IBY327706 ILU327705:ILU327706 IVQ327705:IVQ327706 JFM327705:JFM327706 JPI327705:JPI327706 JZE327705:JZE327706 KJA327705:KJA327706 KSW327705:KSW327706 LCS327705:LCS327706 LMO327705:LMO327706 LWK327705:LWK327706 MGG327705:MGG327706 MQC327705:MQC327706 MZY327705:MZY327706 NJU327705:NJU327706 NTQ327705:NTQ327706 ODM327705:ODM327706 ONI327705:ONI327706 OXE327705:OXE327706 PHA327705:PHA327706 PQW327705:PQW327706 QAS327705:QAS327706 QKO327705:QKO327706 QUK327705:QUK327706 REG327705:REG327706 ROC327705:ROC327706 RXY327705:RXY327706 SHU327705:SHU327706 SRQ327705:SRQ327706 TBM327705:TBM327706 TLI327705:TLI327706 TVE327705:TVE327706 UFA327705:UFA327706 UOW327705:UOW327706 UYS327705:UYS327706 VIO327705:VIO327706 VSK327705:VSK327706 WCG327705:WCG327706 WMC327705:WMC327706 WVY327705:WVY327706 Q393241:Q393242 JM393241:JM393242 TI393241:TI393242 ADE393241:ADE393242 ANA393241:ANA393242 AWW393241:AWW393242 BGS393241:BGS393242 BQO393241:BQO393242 CAK393241:CAK393242 CKG393241:CKG393242 CUC393241:CUC393242 DDY393241:DDY393242 DNU393241:DNU393242 DXQ393241:DXQ393242 EHM393241:EHM393242 ERI393241:ERI393242 FBE393241:FBE393242 FLA393241:FLA393242 FUW393241:FUW393242 GES393241:GES393242 GOO393241:GOO393242 GYK393241:GYK393242 HIG393241:HIG393242 HSC393241:HSC393242 IBY393241:IBY393242 ILU393241:ILU393242 IVQ393241:IVQ393242 JFM393241:JFM393242 JPI393241:JPI393242 JZE393241:JZE393242 KJA393241:KJA393242 KSW393241:KSW393242 LCS393241:LCS393242 LMO393241:LMO393242 LWK393241:LWK393242 MGG393241:MGG393242 MQC393241:MQC393242 MZY393241:MZY393242 NJU393241:NJU393242 NTQ393241:NTQ393242 ODM393241:ODM393242 ONI393241:ONI393242 OXE393241:OXE393242 PHA393241:PHA393242 PQW393241:PQW393242 QAS393241:QAS393242 QKO393241:QKO393242 QUK393241:QUK393242 REG393241:REG393242 ROC393241:ROC393242 RXY393241:RXY393242 SHU393241:SHU393242 SRQ393241:SRQ393242 TBM393241:TBM393242 TLI393241:TLI393242 TVE393241:TVE393242 UFA393241:UFA393242 UOW393241:UOW393242 UYS393241:UYS393242 VIO393241:VIO393242 VSK393241:VSK393242 WCG393241:WCG393242 WMC393241:WMC393242 WVY393241:WVY393242 Q458777:Q458778 JM458777:JM458778 TI458777:TI458778 ADE458777:ADE458778 ANA458777:ANA458778 AWW458777:AWW458778 BGS458777:BGS458778 BQO458777:BQO458778 CAK458777:CAK458778 CKG458777:CKG458778 CUC458777:CUC458778 DDY458777:DDY458778 DNU458777:DNU458778 DXQ458777:DXQ458778 EHM458777:EHM458778 ERI458777:ERI458778 FBE458777:FBE458778 FLA458777:FLA458778 FUW458777:FUW458778 GES458777:GES458778 GOO458777:GOO458778 GYK458777:GYK458778 HIG458777:HIG458778 HSC458777:HSC458778 IBY458777:IBY458778 ILU458777:ILU458778 IVQ458777:IVQ458778 JFM458777:JFM458778 JPI458777:JPI458778 JZE458777:JZE458778 KJA458777:KJA458778 KSW458777:KSW458778 LCS458777:LCS458778 LMO458777:LMO458778 LWK458777:LWK458778 MGG458777:MGG458778 MQC458777:MQC458778 MZY458777:MZY458778 NJU458777:NJU458778 NTQ458777:NTQ458778 ODM458777:ODM458778 ONI458777:ONI458778 OXE458777:OXE458778 PHA458777:PHA458778 PQW458777:PQW458778 QAS458777:QAS458778 QKO458777:QKO458778 QUK458777:QUK458778 REG458777:REG458778 ROC458777:ROC458778 RXY458777:RXY458778 SHU458777:SHU458778 SRQ458777:SRQ458778 TBM458777:TBM458778 TLI458777:TLI458778 TVE458777:TVE458778 UFA458777:UFA458778 UOW458777:UOW458778 UYS458777:UYS458778 VIO458777:VIO458778 VSK458777:VSK458778 WCG458777:WCG458778 WMC458777:WMC458778 WVY458777:WVY458778 Q524313:Q524314 JM524313:JM524314 TI524313:TI524314 ADE524313:ADE524314 ANA524313:ANA524314 AWW524313:AWW524314 BGS524313:BGS524314 BQO524313:BQO524314 CAK524313:CAK524314 CKG524313:CKG524314 CUC524313:CUC524314 DDY524313:DDY524314 DNU524313:DNU524314 DXQ524313:DXQ524314 EHM524313:EHM524314 ERI524313:ERI524314 FBE524313:FBE524314 FLA524313:FLA524314 FUW524313:FUW524314 GES524313:GES524314 GOO524313:GOO524314 GYK524313:GYK524314 HIG524313:HIG524314 HSC524313:HSC524314 IBY524313:IBY524314 ILU524313:ILU524314 IVQ524313:IVQ524314 JFM524313:JFM524314 JPI524313:JPI524314 JZE524313:JZE524314 KJA524313:KJA524314 KSW524313:KSW524314 LCS524313:LCS524314 LMO524313:LMO524314 LWK524313:LWK524314 MGG524313:MGG524314 MQC524313:MQC524314 MZY524313:MZY524314 NJU524313:NJU524314 NTQ524313:NTQ524314 ODM524313:ODM524314 ONI524313:ONI524314 OXE524313:OXE524314 PHA524313:PHA524314 PQW524313:PQW524314 QAS524313:QAS524314 QKO524313:QKO524314 QUK524313:QUK524314 REG524313:REG524314 ROC524313:ROC524314 RXY524313:RXY524314 SHU524313:SHU524314 SRQ524313:SRQ524314 TBM524313:TBM524314 TLI524313:TLI524314 TVE524313:TVE524314 UFA524313:UFA524314 UOW524313:UOW524314 UYS524313:UYS524314 VIO524313:VIO524314 VSK524313:VSK524314 WCG524313:WCG524314 WMC524313:WMC524314 WVY524313:WVY524314 Q589849:Q589850 JM589849:JM589850 TI589849:TI589850 ADE589849:ADE589850 ANA589849:ANA589850 AWW589849:AWW589850 BGS589849:BGS589850 BQO589849:BQO589850 CAK589849:CAK589850 CKG589849:CKG589850 CUC589849:CUC589850 DDY589849:DDY589850 DNU589849:DNU589850 DXQ589849:DXQ589850 EHM589849:EHM589850 ERI589849:ERI589850 FBE589849:FBE589850 FLA589849:FLA589850 FUW589849:FUW589850 GES589849:GES589850 GOO589849:GOO589850 GYK589849:GYK589850 HIG589849:HIG589850 HSC589849:HSC589850 IBY589849:IBY589850 ILU589849:ILU589850 IVQ589849:IVQ589850 JFM589849:JFM589850 JPI589849:JPI589850 JZE589849:JZE589850 KJA589849:KJA589850 KSW589849:KSW589850 LCS589849:LCS589850 LMO589849:LMO589850 LWK589849:LWK589850 MGG589849:MGG589850 MQC589849:MQC589850 MZY589849:MZY589850 NJU589849:NJU589850 NTQ589849:NTQ589850 ODM589849:ODM589850 ONI589849:ONI589850 OXE589849:OXE589850 PHA589849:PHA589850 PQW589849:PQW589850 QAS589849:QAS589850 QKO589849:QKO589850 QUK589849:QUK589850 REG589849:REG589850 ROC589849:ROC589850 RXY589849:RXY589850 SHU589849:SHU589850 SRQ589849:SRQ589850 TBM589849:TBM589850 TLI589849:TLI589850 TVE589849:TVE589850 UFA589849:UFA589850 UOW589849:UOW589850 UYS589849:UYS589850 VIO589849:VIO589850 VSK589849:VSK589850 WCG589849:WCG589850 WMC589849:WMC589850 WVY589849:WVY589850 Q655385:Q655386 JM655385:JM655386 TI655385:TI655386 ADE655385:ADE655386 ANA655385:ANA655386 AWW655385:AWW655386 BGS655385:BGS655386 BQO655385:BQO655386 CAK655385:CAK655386 CKG655385:CKG655386 CUC655385:CUC655386 DDY655385:DDY655386 DNU655385:DNU655386 DXQ655385:DXQ655386 EHM655385:EHM655386 ERI655385:ERI655386 FBE655385:FBE655386 FLA655385:FLA655386 FUW655385:FUW655386 GES655385:GES655386 GOO655385:GOO655386 GYK655385:GYK655386 HIG655385:HIG655386 HSC655385:HSC655386 IBY655385:IBY655386 ILU655385:ILU655386 IVQ655385:IVQ655386 JFM655385:JFM655386 JPI655385:JPI655386 JZE655385:JZE655386 KJA655385:KJA655386 KSW655385:KSW655386 LCS655385:LCS655386 LMO655385:LMO655386 LWK655385:LWK655386 MGG655385:MGG655386 MQC655385:MQC655386 MZY655385:MZY655386 NJU655385:NJU655386 NTQ655385:NTQ655386 ODM655385:ODM655386 ONI655385:ONI655386 OXE655385:OXE655386 PHA655385:PHA655386 PQW655385:PQW655386 QAS655385:QAS655386 QKO655385:QKO655386 QUK655385:QUK655386 REG655385:REG655386 ROC655385:ROC655386 RXY655385:RXY655386 SHU655385:SHU655386 SRQ655385:SRQ655386 TBM655385:TBM655386 TLI655385:TLI655386 TVE655385:TVE655386 UFA655385:UFA655386 UOW655385:UOW655386 UYS655385:UYS655386 VIO655385:VIO655386 VSK655385:VSK655386 WCG655385:WCG655386 WMC655385:WMC655386 WVY655385:WVY655386 Q720921:Q720922 JM720921:JM720922 TI720921:TI720922 ADE720921:ADE720922 ANA720921:ANA720922 AWW720921:AWW720922 BGS720921:BGS720922 BQO720921:BQO720922 CAK720921:CAK720922 CKG720921:CKG720922 CUC720921:CUC720922 DDY720921:DDY720922 DNU720921:DNU720922 DXQ720921:DXQ720922 EHM720921:EHM720922 ERI720921:ERI720922 FBE720921:FBE720922 FLA720921:FLA720922 FUW720921:FUW720922 GES720921:GES720922 GOO720921:GOO720922 GYK720921:GYK720922 HIG720921:HIG720922 HSC720921:HSC720922 IBY720921:IBY720922 ILU720921:ILU720922 IVQ720921:IVQ720922 JFM720921:JFM720922 JPI720921:JPI720922 JZE720921:JZE720922 KJA720921:KJA720922 KSW720921:KSW720922 LCS720921:LCS720922 LMO720921:LMO720922 LWK720921:LWK720922 MGG720921:MGG720922 MQC720921:MQC720922 MZY720921:MZY720922 NJU720921:NJU720922 NTQ720921:NTQ720922 ODM720921:ODM720922 ONI720921:ONI720922 OXE720921:OXE720922 PHA720921:PHA720922 PQW720921:PQW720922 QAS720921:QAS720922 QKO720921:QKO720922 QUK720921:QUK720922 REG720921:REG720922 ROC720921:ROC720922 RXY720921:RXY720922 SHU720921:SHU720922 SRQ720921:SRQ720922 TBM720921:TBM720922 TLI720921:TLI720922 TVE720921:TVE720922 UFA720921:UFA720922 UOW720921:UOW720922 UYS720921:UYS720922 VIO720921:VIO720922 VSK720921:VSK720922 WCG720921:WCG720922 WMC720921:WMC720922 WVY720921:WVY720922 Q786457:Q786458 JM786457:JM786458 TI786457:TI786458 ADE786457:ADE786458 ANA786457:ANA786458 AWW786457:AWW786458 BGS786457:BGS786458 BQO786457:BQO786458 CAK786457:CAK786458 CKG786457:CKG786458 CUC786457:CUC786458 DDY786457:DDY786458 DNU786457:DNU786458 DXQ786457:DXQ786458 EHM786457:EHM786458 ERI786457:ERI786458 FBE786457:FBE786458 FLA786457:FLA786458 FUW786457:FUW786458 GES786457:GES786458 GOO786457:GOO786458 GYK786457:GYK786458 HIG786457:HIG786458 HSC786457:HSC786458 IBY786457:IBY786458 ILU786457:ILU786458 IVQ786457:IVQ786458 JFM786457:JFM786458 JPI786457:JPI786458 JZE786457:JZE786458 KJA786457:KJA786458 KSW786457:KSW786458 LCS786457:LCS786458 LMO786457:LMO786458 LWK786457:LWK786458 MGG786457:MGG786458 MQC786457:MQC786458 MZY786457:MZY786458 NJU786457:NJU786458 NTQ786457:NTQ786458 ODM786457:ODM786458 ONI786457:ONI786458 OXE786457:OXE786458 PHA786457:PHA786458 PQW786457:PQW786458 QAS786457:QAS786458 QKO786457:QKO786458 QUK786457:QUK786458 REG786457:REG786458 ROC786457:ROC786458 RXY786457:RXY786458 SHU786457:SHU786458 SRQ786457:SRQ786458 TBM786457:TBM786458 TLI786457:TLI786458 TVE786457:TVE786458 UFA786457:UFA786458 UOW786457:UOW786458 UYS786457:UYS786458 VIO786457:VIO786458 VSK786457:VSK786458 WCG786457:WCG786458 WMC786457:WMC786458 WVY786457:WVY786458 Q851993:Q851994 JM851993:JM851994 TI851993:TI851994 ADE851993:ADE851994 ANA851993:ANA851994 AWW851993:AWW851994 BGS851993:BGS851994 BQO851993:BQO851994 CAK851993:CAK851994 CKG851993:CKG851994 CUC851993:CUC851994 DDY851993:DDY851994 DNU851993:DNU851994 DXQ851993:DXQ851994 EHM851993:EHM851994 ERI851993:ERI851994 FBE851993:FBE851994 FLA851993:FLA851994 FUW851993:FUW851994 GES851993:GES851994 GOO851993:GOO851994 GYK851993:GYK851994 HIG851993:HIG851994 HSC851993:HSC851994 IBY851993:IBY851994 ILU851993:ILU851994 IVQ851993:IVQ851994 JFM851993:JFM851994 JPI851993:JPI851994 JZE851993:JZE851994 KJA851993:KJA851994 KSW851993:KSW851994 LCS851993:LCS851994 LMO851993:LMO851994 LWK851993:LWK851994 MGG851993:MGG851994 MQC851993:MQC851994 MZY851993:MZY851994 NJU851993:NJU851994 NTQ851993:NTQ851994 ODM851993:ODM851994 ONI851993:ONI851994 OXE851993:OXE851994 PHA851993:PHA851994 PQW851993:PQW851994 QAS851993:QAS851994 QKO851993:QKO851994 QUK851993:QUK851994 REG851993:REG851994 ROC851993:ROC851994 RXY851993:RXY851994 SHU851993:SHU851994 SRQ851993:SRQ851994 TBM851993:TBM851994 TLI851993:TLI851994 TVE851993:TVE851994 UFA851993:UFA851994 UOW851993:UOW851994 UYS851993:UYS851994 VIO851993:VIO851994 VSK851993:VSK851994 WCG851993:WCG851994 WMC851993:WMC851994 WVY851993:WVY851994 Q917529:Q917530 JM917529:JM917530 TI917529:TI917530 ADE917529:ADE917530 ANA917529:ANA917530 AWW917529:AWW917530 BGS917529:BGS917530 BQO917529:BQO917530 CAK917529:CAK917530 CKG917529:CKG917530 CUC917529:CUC917530 DDY917529:DDY917530 DNU917529:DNU917530 DXQ917529:DXQ917530 EHM917529:EHM917530 ERI917529:ERI917530 FBE917529:FBE917530 FLA917529:FLA917530 FUW917529:FUW917530 GES917529:GES917530 GOO917529:GOO917530 GYK917529:GYK917530 HIG917529:HIG917530 HSC917529:HSC917530 IBY917529:IBY917530 ILU917529:ILU917530 IVQ917529:IVQ917530 JFM917529:JFM917530 JPI917529:JPI917530 JZE917529:JZE917530 KJA917529:KJA917530 KSW917529:KSW917530 LCS917529:LCS917530 LMO917529:LMO917530 LWK917529:LWK917530 MGG917529:MGG917530 MQC917529:MQC917530 MZY917529:MZY917530 NJU917529:NJU917530 NTQ917529:NTQ917530 ODM917529:ODM917530 ONI917529:ONI917530 OXE917529:OXE917530 PHA917529:PHA917530 PQW917529:PQW917530 QAS917529:QAS917530 QKO917529:QKO917530 QUK917529:QUK917530 REG917529:REG917530 ROC917529:ROC917530 RXY917529:RXY917530 SHU917529:SHU917530 SRQ917529:SRQ917530 TBM917529:TBM917530 TLI917529:TLI917530 TVE917529:TVE917530 UFA917529:UFA917530 UOW917529:UOW917530 UYS917529:UYS917530 VIO917529:VIO917530 VSK917529:VSK917530 WCG917529:WCG917530 WMC917529:WMC917530 WVY917529:WVY917530 Q983065:Q983066 JM983065:JM983066 TI983065:TI983066 ADE983065:ADE983066 ANA983065:ANA983066 AWW983065:AWW983066 BGS983065:BGS983066 BQO983065:BQO983066 CAK983065:CAK983066 CKG983065:CKG983066 CUC983065:CUC983066 DDY983065:DDY983066 DNU983065:DNU983066 DXQ983065:DXQ983066 EHM983065:EHM983066 ERI983065:ERI983066 FBE983065:FBE983066 FLA983065:FLA983066 FUW983065:FUW983066 GES983065:GES983066 GOO983065:GOO983066 GYK983065:GYK983066 HIG983065:HIG983066 HSC983065:HSC983066 IBY983065:IBY983066 ILU983065:ILU983066 IVQ983065:IVQ983066 JFM983065:JFM983066 JPI983065:JPI983066 JZE983065:JZE983066 KJA983065:KJA983066 KSW983065:KSW983066 LCS983065:LCS983066 LMO983065:LMO983066 LWK983065:LWK983066 MGG983065:MGG983066 MQC983065:MQC983066 MZY983065:MZY983066 NJU983065:NJU983066 NTQ983065:NTQ983066 ODM983065:ODM983066 ONI983065:ONI983066 OXE983065:OXE983066 PHA983065:PHA983066 PQW983065:PQW983066 QAS983065:QAS983066 QKO983065:QKO983066 QUK983065:QUK983066 REG983065:REG983066 ROC983065:ROC983066 RXY983065:RXY983066 SHU983065:SHU983066 SRQ983065:SRQ983066 TBM983065:TBM983066 TLI983065:TLI983066 TVE983065:TVE983066 UFA983065:UFA983066 UOW983065:UOW983066 UYS983065:UYS983066 VIO983065:VIO983066 VSK983065:VSK983066 WCG983065:WCG983066 WMC983065:WMC983066 WVY983065:WVY983066 Q65553:Q65556 JM65553:JM65556 TI65553:TI65556 ADE65553:ADE65556 ANA65553:ANA65556 AWW65553:AWW65556 BGS65553:BGS65556 BQO65553:BQO65556 CAK65553:CAK65556 CKG65553:CKG65556 CUC65553:CUC65556 DDY65553:DDY65556 DNU65553:DNU65556 DXQ65553:DXQ65556 EHM65553:EHM65556 ERI65553:ERI65556 FBE65553:FBE65556 FLA65553:FLA65556 FUW65553:FUW65556 GES65553:GES65556 GOO65553:GOO65556 GYK65553:GYK65556 HIG65553:HIG65556 HSC65553:HSC65556 IBY65553:IBY65556 ILU65553:ILU65556 IVQ65553:IVQ65556 JFM65553:JFM65556 JPI65553:JPI65556 JZE65553:JZE65556 KJA65553:KJA65556 KSW65553:KSW65556 LCS65553:LCS65556 LMO65553:LMO65556 LWK65553:LWK65556 MGG65553:MGG65556 MQC65553:MQC65556 MZY65553:MZY65556 NJU65553:NJU65556 NTQ65553:NTQ65556 ODM65553:ODM65556 ONI65553:ONI65556 OXE65553:OXE65556 PHA65553:PHA65556 PQW65553:PQW65556 QAS65553:QAS65556 QKO65553:QKO65556 QUK65553:QUK65556 REG65553:REG65556 ROC65553:ROC65556 RXY65553:RXY65556 SHU65553:SHU65556 SRQ65553:SRQ65556 TBM65553:TBM65556 TLI65553:TLI65556 TVE65553:TVE65556 UFA65553:UFA65556 UOW65553:UOW65556 UYS65553:UYS65556 VIO65553:VIO65556 VSK65553:VSK65556 WCG65553:WCG65556 WMC65553:WMC65556 WVY65553:WVY65556 Q131089:Q131092 JM131089:JM131092 TI131089:TI131092 ADE131089:ADE131092 ANA131089:ANA131092 AWW131089:AWW131092 BGS131089:BGS131092 BQO131089:BQO131092 CAK131089:CAK131092 CKG131089:CKG131092 CUC131089:CUC131092 DDY131089:DDY131092 DNU131089:DNU131092 DXQ131089:DXQ131092 EHM131089:EHM131092 ERI131089:ERI131092 FBE131089:FBE131092 FLA131089:FLA131092 FUW131089:FUW131092 GES131089:GES131092 GOO131089:GOO131092 GYK131089:GYK131092 HIG131089:HIG131092 HSC131089:HSC131092 IBY131089:IBY131092 ILU131089:ILU131092 IVQ131089:IVQ131092 JFM131089:JFM131092 JPI131089:JPI131092 JZE131089:JZE131092 KJA131089:KJA131092 KSW131089:KSW131092 LCS131089:LCS131092 LMO131089:LMO131092 LWK131089:LWK131092 MGG131089:MGG131092 MQC131089:MQC131092 MZY131089:MZY131092 NJU131089:NJU131092 NTQ131089:NTQ131092 ODM131089:ODM131092 ONI131089:ONI131092 OXE131089:OXE131092 PHA131089:PHA131092 PQW131089:PQW131092 QAS131089:QAS131092 QKO131089:QKO131092 QUK131089:QUK131092 REG131089:REG131092 ROC131089:ROC131092 RXY131089:RXY131092 SHU131089:SHU131092 SRQ131089:SRQ131092 TBM131089:TBM131092 TLI131089:TLI131092 TVE131089:TVE131092 UFA131089:UFA131092 UOW131089:UOW131092 UYS131089:UYS131092 VIO131089:VIO131092 VSK131089:VSK131092 WCG131089:WCG131092 WMC131089:WMC131092 WVY131089:WVY131092 Q196625:Q196628 JM196625:JM196628 TI196625:TI196628 ADE196625:ADE196628 ANA196625:ANA196628 AWW196625:AWW196628 BGS196625:BGS196628 BQO196625:BQO196628 CAK196625:CAK196628 CKG196625:CKG196628 CUC196625:CUC196628 DDY196625:DDY196628 DNU196625:DNU196628 DXQ196625:DXQ196628 EHM196625:EHM196628 ERI196625:ERI196628 FBE196625:FBE196628 FLA196625:FLA196628 FUW196625:FUW196628 GES196625:GES196628 GOO196625:GOO196628 GYK196625:GYK196628 HIG196625:HIG196628 HSC196625:HSC196628 IBY196625:IBY196628 ILU196625:ILU196628 IVQ196625:IVQ196628 JFM196625:JFM196628 JPI196625:JPI196628 JZE196625:JZE196628 KJA196625:KJA196628 KSW196625:KSW196628 LCS196625:LCS196628 LMO196625:LMO196628 LWK196625:LWK196628 MGG196625:MGG196628 MQC196625:MQC196628 MZY196625:MZY196628 NJU196625:NJU196628 NTQ196625:NTQ196628 ODM196625:ODM196628 ONI196625:ONI196628 OXE196625:OXE196628 PHA196625:PHA196628 PQW196625:PQW196628 QAS196625:QAS196628 QKO196625:QKO196628 QUK196625:QUK196628 REG196625:REG196628 ROC196625:ROC196628 RXY196625:RXY196628 SHU196625:SHU196628 SRQ196625:SRQ196628 TBM196625:TBM196628 TLI196625:TLI196628 TVE196625:TVE196628 UFA196625:UFA196628 UOW196625:UOW196628 UYS196625:UYS196628 VIO196625:VIO196628 VSK196625:VSK196628 WCG196625:WCG196628 WMC196625:WMC196628 WVY196625:WVY196628 Q262161:Q262164 JM262161:JM262164 TI262161:TI262164 ADE262161:ADE262164 ANA262161:ANA262164 AWW262161:AWW262164 BGS262161:BGS262164 BQO262161:BQO262164 CAK262161:CAK262164 CKG262161:CKG262164 CUC262161:CUC262164 DDY262161:DDY262164 DNU262161:DNU262164 DXQ262161:DXQ262164 EHM262161:EHM262164 ERI262161:ERI262164 FBE262161:FBE262164 FLA262161:FLA262164 FUW262161:FUW262164 GES262161:GES262164 GOO262161:GOO262164 GYK262161:GYK262164 HIG262161:HIG262164 HSC262161:HSC262164 IBY262161:IBY262164 ILU262161:ILU262164 IVQ262161:IVQ262164 JFM262161:JFM262164 JPI262161:JPI262164 JZE262161:JZE262164 KJA262161:KJA262164 KSW262161:KSW262164 LCS262161:LCS262164 LMO262161:LMO262164 LWK262161:LWK262164 MGG262161:MGG262164 MQC262161:MQC262164 MZY262161:MZY262164 NJU262161:NJU262164 NTQ262161:NTQ262164 ODM262161:ODM262164 ONI262161:ONI262164 OXE262161:OXE262164 PHA262161:PHA262164 PQW262161:PQW262164 QAS262161:QAS262164 QKO262161:QKO262164 QUK262161:QUK262164 REG262161:REG262164 ROC262161:ROC262164 RXY262161:RXY262164 SHU262161:SHU262164 SRQ262161:SRQ262164 TBM262161:TBM262164 TLI262161:TLI262164 TVE262161:TVE262164 UFA262161:UFA262164 UOW262161:UOW262164 UYS262161:UYS262164 VIO262161:VIO262164 VSK262161:VSK262164 WCG262161:WCG262164 WMC262161:WMC262164 WVY262161:WVY262164 Q327697:Q327700 JM327697:JM327700 TI327697:TI327700 ADE327697:ADE327700 ANA327697:ANA327700 AWW327697:AWW327700 BGS327697:BGS327700 BQO327697:BQO327700 CAK327697:CAK327700 CKG327697:CKG327700 CUC327697:CUC327700 DDY327697:DDY327700 DNU327697:DNU327700 DXQ327697:DXQ327700 EHM327697:EHM327700 ERI327697:ERI327700 FBE327697:FBE327700 FLA327697:FLA327700 FUW327697:FUW327700 GES327697:GES327700 GOO327697:GOO327700 GYK327697:GYK327700 HIG327697:HIG327700 HSC327697:HSC327700 IBY327697:IBY327700 ILU327697:ILU327700 IVQ327697:IVQ327700 JFM327697:JFM327700 JPI327697:JPI327700 JZE327697:JZE327700 KJA327697:KJA327700 KSW327697:KSW327700 LCS327697:LCS327700 LMO327697:LMO327700 LWK327697:LWK327700 MGG327697:MGG327700 MQC327697:MQC327700 MZY327697:MZY327700 NJU327697:NJU327700 NTQ327697:NTQ327700 ODM327697:ODM327700 ONI327697:ONI327700 OXE327697:OXE327700 PHA327697:PHA327700 PQW327697:PQW327700 QAS327697:QAS327700 QKO327697:QKO327700 QUK327697:QUK327700 REG327697:REG327700 ROC327697:ROC327700 RXY327697:RXY327700 SHU327697:SHU327700 SRQ327697:SRQ327700 TBM327697:TBM327700 TLI327697:TLI327700 TVE327697:TVE327700 UFA327697:UFA327700 UOW327697:UOW327700 UYS327697:UYS327700 VIO327697:VIO327700 VSK327697:VSK327700 WCG327697:WCG327700 WMC327697:WMC327700 WVY327697:WVY327700 Q393233:Q393236 JM393233:JM393236 TI393233:TI393236 ADE393233:ADE393236 ANA393233:ANA393236 AWW393233:AWW393236 BGS393233:BGS393236 BQO393233:BQO393236 CAK393233:CAK393236 CKG393233:CKG393236 CUC393233:CUC393236 DDY393233:DDY393236 DNU393233:DNU393236 DXQ393233:DXQ393236 EHM393233:EHM393236 ERI393233:ERI393236 FBE393233:FBE393236 FLA393233:FLA393236 FUW393233:FUW393236 GES393233:GES393236 GOO393233:GOO393236 GYK393233:GYK393236 HIG393233:HIG393236 HSC393233:HSC393236 IBY393233:IBY393236 ILU393233:ILU393236 IVQ393233:IVQ393236 JFM393233:JFM393236 JPI393233:JPI393236 JZE393233:JZE393236 KJA393233:KJA393236 KSW393233:KSW393236 LCS393233:LCS393236 LMO393233:LMO393236 LWK393233:LWK393236 MGG393233:MGG393236 MQC393233:MQC393236 MZY393233:MZY393236 NJU393233:NJU393236 NTQ393233:NTQ393236 ODM393233:ODM393236 ONI393233:ONI393236 OXE393233:OXE393236 PHA393233:PHA393236 PQW393233:PQW393236 QAS393233:QAS393236 QKO393233:QKO393236 QUK393233:QUK393236 REG393233:REG393236 ROC393233:ROC393236 RXY393233:RXY393236 SHU393233:SHU393236 SRQ393233:SRQ393236 TBM393233:TBM393236 TLI393233:TLI393236 TVE393233:TVE393236 UFA393233:UFA393236 UOW393233:UOW393236 UYS393233:UYS393236 VIO393233:VIO393236 VSK393233:VSK393236 WCG393233:WCG393236 WMC393233:WMC393236 WVY393233:WVY393236 Q458769:Q458772 JM458769:JM458772 TI458769:TI458772 ADE458769:ADE458772 ANA458769:ANA458772 AWW458769:AWW458772 BGS458769:BGS458772 BQO458769:BQO458772 CAK458769:CAK458772 CKG458769:CKG458772 CUC458769:CUC458772 DDY458769:DDY458772 DNU458769:DNU458772 DXQ458769:DXQ458772 EHM458769:EHM458772 ERI458769:ERI458772 FBE458769:FBE458772 FLA458769:FLA458772 FUW458769:FUW458772 GES458769:GES458772 GOO458769:GOO458772 GYK458769:GYK458772 HIG458769:HIG458772 HSC458769:HSC458772 IBY458769:IBY458772 ILU458769:ILU458772 IVQ458769:IVQ458772 JFM458769:JFM458772 JPI458769:JPI458772 JZE458769:JZE458772 KJA458769:KJA458772 KSW458769:KSW458772 LCS458769:LCS458772 LMO458769:LMO458772 LWK458769:LWK458772 MGG458769:MGG458772 MQC458769:MQC458772 MZY458769:MZY458772 NJU458769:NJU458772 NTQ458769:NTQ458772 ODM458769:ODM458772 ONI458769:ONI458772 OXE458769:OXE458772 PHA458769:PHA458772 PQW458769:PQW458772 QAS458769:QAS458772 QKO458769:QKO458772 QUK458769:QUK458772 REG458769:REG458772 ROC458769:ROC458772 RXY458769:RXY458772 SHU458769:SHU458772 SRQ458769:SRQ458772 TBM458769:TBM458772 TLI458769:TLI458772 TVE458769:TVE458772 UFA458769:UFA458772 UOW458769:UOW458772 UYS458769:UYS458772 VIO458769:VIO458772 VSK458769:VSK458772 WCG458769:WCG458772 WMC458769:WMC458772 WVY458769:WVY458772 Q524305:Q524308 JM524305:JM524308 TI524305:TI524308 ADE524305:ADE524308 ANA524305:ANA524308 AWW524305:AWW524308 BGS524305:BGS524308 BQO524305:BQO524308 CAK524305:CAK524308 CKG524305:CKG524308 CUC524305:CUC524308 DDY524305:DDY524308 DNU524305:DNU524308 DXQ524305:DXQ524308 EHM524305:EHM524308 ERI524305:ERI524308 FBE524305:FBE524308 FLA524305:FLA524308 FUW524305:FUW524308 GES524305:GES524308 GOO524305:GOO524308 GYK524305:GYK524308 HIG524305:HIG524308 HSC524305:HSC524308 IBY524305:IBY524308 ILU524305:ILU524308 IVQ524305:IVQ524308 JFM524305:JFM524308 JPI524305:JPI524308 JZE524305:JZE524308 KJA524305:KJA524308 KSW524305:KSW524308 LCS524305:LCS524308 LMO524305:LMO524308 LWK524305:LWK524308 MGG524305:MGG524308 MQC524305:MQC524308 MZY524305:MZY524308 NJU524305:NJU524308 NTQ524305:NTQ524308 ODM524305:ODM524308 ONI524305:ONI524308 OXE524305:OXE524308 PHA524305:PHA524308 PQW524305:PQW524308 QAS524305:QAS524308 QKO524305:QKO524308 QUK524305:QUK524308 REG524305:REG524308 ROC524305:ROC524308 RXY524305:RXY524308 SHU524305:SHU524308 SRQ524305:SRQ524308 TBM524305:TBM524308 TLI524305:TLI524308 TVE524305:TVE524308 UFA524305:UFA524308 UOW524305:UOW524308 UYS524305:UYS524308 VIO524305:VIO524308 VSK524305:VSK524308 WCG524305:WCG524308 WMC524305:WMC524308 WVY524305:WVY524308 Q589841:Q589844 JM589841:JM589844 TI589841:TI589844 ADE589841:ADE589844 ANA589841:ANA589844 AWW589841:AWW589844 BGS589841:BGS589844 BQO589841:BQO589844 CAK589841:CAK589844 CKG589841:CKG589844 CUC589841:CUC589844 DDY589841:DDY589844 DNU589841:DNU589844 DXQ589841:DXQ589844 EHM589841:EHM589844 ERI589841:ERI589844 FBE589841:FBE589844 FLA589841:FLA589844 FUW589841:FUW589844 GES589841:GES589844 GOO589841:GOO589844 GYK589841:GYK589844 HIG589841:HIG589844 HSC589841:HSC589844 IBY589841:IBY589844 ILU589841:ILU589844 IVQ589841:IVQ589844 JFM589841:JFM589844 JPI589841:JPI589844 JZE589841:JZE589844 KJA589841:KJA589844 KSW589841:KSW589844 LCS589841:LCS589844 LMO589841:LMO589844 LWK589841:LWK589844 MGG589841:MGG589844 MQC589841:MQC589844 MZY589841:MZY589844 NJU589841:NJU589844 NTQ589841:NTQ589844 ODM589841:ODM589844 ONI589841:ONI589844 OXE589841:OXE589844 PHA589841:PHA589844 PQW589841:PQW589844 QAS589841:QAS589844 QKO589841:QKO589844 QUK589841:QUK589844 REG589841:REG589844 ROC589841:ROC589844 RXY589841:RXY589844 SHU589841:SHU589844 SRQ589841:SRQ589844 TBM589841:TBM589844 TLI589841:TLI589844 TVE589841:TVE589844 UFA589841:UFA589844 UOW589841:UOW589844 UYS589841:UYS589844 VIO589841:VIO589844 VSK589841:VSK589844 WCG589841:WCG589844 WMC589841:WMC589844 WVY589841:WVY589844 Q655377:Q655380 JM655377:JM655380 TI655377:TI655380 ADE655377:ADE655380 ANA655377:ANA655380 AWW655377:AWW655380 BGS655377:BGS655380 BQO655377:BQO655380 CAK655377:CAK655380 CKG655377:CKG655380 CUC655377:CUC655380 DDY655377:DDY655380 DNU655377:DNU655380 DXQ655377:DXQ655380 EHM655377:EHM655380 ERI655377:ERI655380 FBE655377:FBE655380 FLA655377:FLA655380 FUW655377:FUW655380 GES655377:GES655380 GOO655377:GOO655380 GYK655377:GYK655380 HIG655377:HIG655380 HSC655377:HSC655380 IBY655377:IBY655380 ILU655377:ILU655380 IVQ655377:IVQ655380 JFM655377:JFM655380 JPI655377:JPI655380 JZE655377:JZE655380 KJA655377:KJA655380 KSW655377:KSW655380 LCS655377:LCS655380 LMO655377:LMO655380 LWK655377:LWK655380 MGG655377:MGG655380 MQC655377:MQC655380 MZY655377:MZY655380 NJU655377:NJU655380 NTQ655377:NTQ655380 ODM655377:ODM655380 ONI655377:ONI655380 OXE655377:OXE655380 PHA655377:PHA655380 PQW655377:PQW655380 QAS655377:QAS655380 QKO655377:QKO655380 QUK655377:QUK655380 REG655377:REG655380 ROC655377:ROC655380 RXY655377:RXY655380 SHU655377:SHU655380 SRQ655377:SRQ655380 TBM655377:TBM655380 TLI655377:TLI655380 TVE655377:TVE655380 UFA655377:UFA655380 UOW655377:UOW655380 UYS655377:UYS655380 VIO655377:VIO655380 VSK655377:VSK655380 WCG655377:WCG655380 WMC655377:WMC655380 WVY655377:WVY655380 Q720913:Q720916 JM720913:JM720916 TI720913:TI720916 ADE720913:ADE720916 ANA720913:ANA720916 AWW720913:AWW720916 BGS720913:BGS720916 BQO720913:BQO720916 CAK720913:CAK720916 CKG720913:CKG720916 CUC720913:CUC720916 DDY720913:DDY720916 DNU720913:DNU720916 DXQ720913:DXQ720916 EHM720913:EHM720916 ERI720913:ERI720916 FBE720913:FBE720916 FLA720913:FLA720916 FUW720913:FUW720916 GES720913:GES720916 GOO720913:GOO720916 GYK720913:GYK720916 HIG720913:HIG720916 HSC720913:HSC720916 IBY720913:IBY720916 ILU720913:ILU720916 IVQ720913:IVQ720916 JFM720913:JFM720916 JPI720913:JPI720916 JZE720913:JZE720916 KJA720913:KJA720916 KSW720913:KSW720916 LCS720913:LCS720916 LMO720913:LMO720916 LWK720913:LWK720916 MGG720913:MGG720916 MQC720913:MQC720916 MZY720913:MZY720916 NJU720913:NJU720916 NTQ720913:NTQ720916 ODM720913:ODM720916 ONI720913:ONI720916 OXE720913:OXE720916 PHA720913:PHA720916 PQW720913:PQW720916 QAS720913:QAS720916 QKO720913:QKO720916 QUK720913:QUK720916 REG720913:REG720916 ROC720913:ROC720916 RXY720913:RXY720916 SHU720913:SHU720916 SRQ720913:SRQ720916 TBM720913:TBM720916 TLI720913:TLI720916 TVE720913:TVE720916 UFA720913:UFA720916 UOW720913:UOW720916 UYS720913:UYS720916 VIO720913:VIO720916 VSK720913:VSK720916 WCG720913:WCG720916 WMC720913:WMC720916 WVY720913:WVY720916 Q786449:Q786452 JM786449:JM786452 TI786449:TI786452 ADE786449:ADE786452 ANA786449:ANA786452 AWW786449:AWW786452 BGS786449:BGS786452 BQO786449:BQO786452 CAK786449:CAK786452 CKG786449:CKG786452 CUC786449:CUC786452 DDY786449:DDY786452 DNU786449:DNU786452 DXQ786449:DXQ786452 EHM786449:EHM786452 ERI786449:ERI786452 FBE786449:FBE786452 FLA786449:FLA786452 FUW786449:FUW786452 GES786449:GES786452 GOO786449:GOO786452 GYK786449:GYK786452 HIG786449:HIG786452 HSC786449:HSC786452 IBY786449:IBY786452 ILU786449:ILU786452 IVQ786449:IVQ786452 JFM786449:JFM786452 JPI786449:JPI786452 JZE786449:JZE786452 KJA786449:KJA786452 KSW786449:KSW786452 LCS786449:LCS786452 LMO786449:LMO786452 LWK786449:LWK786452 MGG786449:MGG786452 MQC786449:MQC786452 MZY786449:MZY786452 NJU786449:NJU786452 NTQ786449:NTQ786452 ODM786449:ODM786452 ONI786449:ONI786452 OXE786449:OXE786452 PHA786449:PHA786452 PQW786449:PQW786452 QAS786449:QAS786452 QKO786449:QKO786452 QUK786449:QUK786452 REG786449:REG786452 ROC786449:ROC786452 RXY786449:RXY786452 SHU786449:SHU786452 SRQ786449:SRQ786452 TBM786449:TBM786452 TLI786449:TLI786452 TVE786449:TVE786452 UFA786449:UFA786452 UOW786449:UOW786452 UYS786449:UYS786452 VIO786449:VIO786452 VSK786449:VSK786452 WCG786449:WCG786452 WMC786449:WMC786452 WVY786449:WVY786452 Q851985:Q851988 JM851985:JM851988 TI851985:TI851988 ADE851985:ADE851988 ANA851985:ANA851988 AWW851985:AWW851988 BGS851985:BGS851988 BQO851985:BQO851988 CAK851985:CAK851988 CKG851985:CKG851988 CUC851985:CUC851988 DDY851985:DDY851988 DNU851985:DNU851988 DXQ851985:DXQ851988 EHM851985:EHM851988 ERI851985:ERI851988 FBE851985:FBE851988 FLA851985:FLA851988 FUW851985:FUW851988 GES851985:GES851988 GOO851985:GOO851988 GYK851985:GYK851988 HIG851985:HIG851988 HSC851985:HSC851988 IBY851985:IBY851988 ILU851985:ILU851988 IVQ851985:IVQ851988 JFM851985:JFM851988 JPI851985:JPI851988 JZE851985:JZE851988 KJA851985:KJA851988 KSW851985:KSW851988 LCS851985:LCS851988 LMO851985:LMO851988 LWK851985:LWK851988 MGG851985:MGG851988 MQC851985:MQC851988 MZY851985:MZY851988 NJU851985:NJU851988 NTQ851985:NTQ851988 ODM851985:ODM851988 ONI851985:ONI851988 OXE851985:OXE851988 PHA851985:PHA851988 PQW851985:PQW851988 QAS851985:QAS851988 QKO851985:QKO851988 QUK851985:QUK851988 REG851985:REG851988 ROC851985:ROC851988 RXY851985:RXY851988 SHU851985:SHU851988 SRQ851985:SRQ851988 TBM851985:TBM851988 TLI851985:TLI851988 TVE851985:TVE851988 UFA851985:UFA851988 UOW851985:UOW851988 UYS851985:UYS851988 VIO851985:VIO851988 VSK851985:VSK851988 WCG851985:WCG851988 WMC851985:WMC851988 WVY851985:WVY851988 Q917521:Q917524 JM917521:JM917524 TI917521:TI917524 ADE917521:ADE917524 ANA917521:ANA917524 AWW917521:AWW917524 BGS917521:BGS917524 BQO917521:BQO917524 CAK917521:CAK917524 CKG917521:CKG917524 CUC917521:CUC917524 DDY917521:DDY917524 DNU917521:DNU917524 DXQ917521:DXQ917524 EHM917521:EHM917524 ERI917521:ERI917524 FBE917521:FBE917524 FLA917521:FLA917524 FUW917521:FUW917524 GES917521:GES917524 GOO917521:GOO917524 GYK917521:GYK917524 HIG917521:HIG917524 HSC917521:HSC917524 IBY917521:IBY917524 ILU917521:ILU917524 IVQ917521:IVQ917524 JFM917521:JFM917524 JPI917521:JPI917524 JZE917521:JZE917524 KJA917521:KJA917524 KSW917521:KSW917524 LCS917521:LCS917524 LMO917521:LMO917524 LWK917521:LWK917524 MGG917521:MGG917524 MQC917521:MQC917524 MZY917521:MZY917524 NJU917521:NJU917524 NTQ917521:NTQ917524 ODM917521:ODM917524 ONI917521:ONI917524 OXE917521:OXE917524 PHA917521:PHA917524 PQW917521:PQW917524 QAS917521:QAS917524 QKO917521:QKO917524 QUK917521:QUK917524 REG917521:REG917524 ROC917521:ROC917524 RXY917521:RXY917524 SHU917521:SHU917524 SRQ917521:SRQ917524 TBM917521:TBM917524 TLI917521:TLI917524 TVE917521:TVE917524 UFA917521:UFA917524 UOW917521:UOW917524 UYS917521:UYS917524 VIO917521:VIO917524 VSK917521:VSK917524 WCG917521:WCG917524 WMC917521:WMC917524 WVY917521:WVY917524 Q983057:Q983060 JM983057:JM983060 TI983057:TI983060 ADE983057:ADE983060 ANA983057:ANA983060 AWW983057:AWW983060 BGS983057:BGS983060 BQO983057:BQO983060 CAK983057:CAK983060 CKG983057:CKG983060 CUC983057:CUC983060 DDY983057:DDY983060 DNU983057:DNU983060 DXQ983057:DXQ983060 EHM983057:EHM983060 ERI983057:ERI983060 FBE983057:FBE983060 FLA983057:FLA983060 FUW983057:FUW983060 GES983057:GES983060 GOO983057:GOO983060 GYK983057:GYK983060 HIG983057:HIG983060 HSC983057:HSC983060 IBY983057:IBY983060 ILU983057:ILU983060 IVQ983057:IVQ983060 JFM983057:JFM983060 JPI983057:JPI983060 JZE983057:JZE983060 KJA983057:KJA983060 KSW983057:KSW983060 LCS983057:LCS983060 LMO983057:LMO983060 LWK983057:LWK983060 MGG983057:MGG983060 MQC983057:MQC983060 MZY983057:MZY983060 NJU983057:NJU983060 NTQ983057:NTQ983060 ODM983057:ODM983060 ONI983057:ONI983060 OXE983057:OXE983060 PHA983057:PHA983060 PQW983057:PQW983060 QAS983057:QAS983060 QKO983057:QKO983060 QUK983057:QUK983060 REG983057:REG983060 ROC983057:ROC983060 RXY983057:RXY983060 SHU983057:SHU983060 SRQ983057:SRQ983060 TBM983057:TBM983060 TLI983057:TLI983060 TVE983057:TVE983060 UFA983057:UFA983060 UOW983057:UOW983060 UYS983057:UYS983060 VIO983057:VIO983060 VSK983057:VSK983060 WCG983057:WCG983060 WMC983057:WMC983060 WVY983057:WVY983060 WVY25:WVY26 WMC25:WMC26 WCG25:WCG26 VSK25:VSK26 VIO25:VIO26 UYS25:UYS26 UOW25:UOW26 UFA25:UFA26 TVE25:TVE26 TLI25:TLI26 TBM25:TBM26 SRQ25:SRQ26 SHU25:SHU26 RXY25:RXY26 ROC25:ROC26 REG25:REG26 QUK25:QUK26 QKO25:QKO26 QAS25:QAS26 PQW25:PQW26 PHA25:PHA26 OXE25:OXE26 ONI25:ONI26 ODM25:ODM26 NTQ25:NTQ26 NJU25:NJU26 MZY25:MZY26 MQC25:MQC26 MGG25:MGG26 LWK25:LWK26 LMO25:LMO26 LCS25:LCS26 KSW25:KSW26 KJA25:KJA26 JZE25:JZE26 JPI25:JPI26 JFM25:JFM26 IVQ25:IVQ26 ILU25:ILU26 IBY25:IBY26 HSC25:HSC26 HIG25:HIG26 GYK25:GYK26 GOO25:GOO26 GES25:GES26 FUW25:FUW26 FLA25:FLA26 FBE25:FBE26 ERI25:ERI26 EHM25:EHM26 DXQ25:DXQ26 DNU25:DNU26 DDY25:DDY26 CUC25:CUC26 CKG25:CKG26 CAK25:CAK26 BQO25:BQO26 BGS25:BGS26 AWW25:AWW26 ANA25:ANA26 ADE25:ADE26 TI25:TI26 JM25:JM26 WVY20 WMC20 WCG20 VSK20 VIO20 UYS20 UOW20 UFA20 TVE20 TLI20 TBM20 SRQ20 SHU20 RXY20 ROC20 REG20 QUK20 QKO20 QAS20 PQW20 PHA20 OXE20 ONI20 ODM20 NTQ20 NJU20 MZY20 MQC20 MGG20 LWK20 LMO20 LCS20 KSW20 KJA20 JZE20 JPI20 JFM20 IVQ20 ILU20 IBY20 HSC20 HIG20 GYK20 GOO20 GES20 FUW20 FLA20 FBE20 ERI20 EHM20 DXQ20 DNU20 DDY20 CUC20 CKG20 CAK20 BQO20 BGS20 AWW20 ANA20 ADE20 TI20 JM20 Q20 Q25:Q26">
      <formula1>Q20&lt;=P20</formula1>
    </dataValidation>
  </dataValidations>
  <pageMargins left="0.25" right="0.25" top="0.75000000000000011" bottom="0.75000000000000011" header="0.30000000000000004" footer="0.30000000000000004"/>
  <pageSetup paperSize="8" scale="60" orientation="landscape"/>
  <headerFooter alignWithMargins="0"/>
  <extLst>
    <ext xmlns:mx="http://schemas.microsoft.com/office/mac/excel/2008/main" uri="{64002731-A6B0-56B0-2670-7721B7C09600}">
      <mx:PLV Mode="1"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pageSetUpPr fitToPage="1"/>
  </sheetPr>
  <dimension ref="A1:S39"/>
  <sheetViews>
    <sheetView showGridLines="0" view="pageLayout" zoomScale="75" zoomScaleNormal="55" zoomScaleSheetLayoutView="55" zoomScalePageLayoutView="55" workbookViewId="0">
      <selection activeCell="B3" sqref="B3"/>
    </sheetView>
  </sheetViews>
  <sheetFormatPr baseColWidth="10" defaultColWidth="8.83203125" defaultRowHeight="14" x14ac:dyDescent="0"/>
  <cols>
    <col min="1" max="1" width="9.6640625" style="108" customWidth="1"/>
    <col min="2" max="2" width="91.6640625" style="108" customWidth="1"/>
    <col min="3" max="3" width="29.83203125" style="108" bestFit="1" customWidth="1"/>
    <col min="4" max="4" width="38.83203125" style="108" customWidth="1"/>
    <col min="5" max="5" width="26.83203125" style="108" bestFit="1" customWidth="1"/>
    <col min="6" max="6" width="26.83203125" style="108" customWidth="1"/>
    <col min="7" max="7" width="12.5" style="108" customWidth="1"/>
    <col min="8" max="8" width="19.1640625" style="108" customWidth="1"/>
    <col min="9" max="9" width="18.33203125" style="108" customWidth="1"/>
    <col min="10" max="10" width="18.5" style="108" customWidth="1"/>
    <col min="11" max="11" width="19.33203125" style="108" customWidth="1"/>
    <col min="12" max="256" width="8.83203125" style="108"/>
    <col min="257" max="257" width="9.6640625" style="108" customWidth="1"/>
    <col min="258" max="258" width="91.6640625" style="108" customWidth="1"/>
    <col min="259" max="259" width="29.83203125" style="108" bestFit="1" customWidth="1"/>
    <col min="260" max="260" width="38.83203125" style="108" customWidth="1"/>
    <col min="261" max="261" width="26.83203125" style="108" bestFit="1" customWidth="1"/>
    <col min="262" max="262" width="26.83203125" style="108" customWidth="1"/>
    <col min="263" max="263" width="12.5" style="108" customWidth="1"/>
    <col min="264" max="264" width="19.1640625" style="108" customWidth="1"/>
    <col min="265" max="265" width="18.33203125" style="108" customWidth="1"/>
    <col min="266" max="266" width="18.5" style="108" customWidth="1"/>
    <col min="267" max="267" width="19.33203125" style="108" customWidth="1"/>
    <col min="268" max="512" width="8.83203125" style="108"/>
    <col min="513" max="513" width="9.6640625" style="108" customWidth="1"/>
    <col min="514" max="514" width="91.6640625" style="108" customWidth="1"/>
    <col min="515" max="515" width="29.83203125" style="108" bestFit="1" customWidth="1"/>
    <col min="516" max="516" width="38.83203125" style="108" customWidth="1"/>
    <col min="517" max="517" width="26.83203125" style="108" bestFit="1" customWidth="1"/>
    <col min="518" max="518" width="26.83203125" style="108" customWidth="1"/>
    <col min="519" max="519" width="12.5" style="108" customWidth="1"/>
    <col min="520" max="520" width="19.1640625" style="108" customWidth="1"/>
    <col min="521" max="521" width="18.33203125" style="108" customWidth="1"/>
    <col min="522" max="522" width="18.5" style="108" customWidth="1"/>
    <col min="523" max="523" width="19.33203125" style="108" customWidth="1"/>
    <col min="524" max="768" width="8.83203125" style="108"/>
    <col min="769" max="769" width="9.6640625" style="108" customWidth="1"/>
    <col min="770" max="770" width="91.6640625" style="108" customWidth="1"/>
    <col min="771" max="771" width="29.83203125" style="108" bestFit="1" customWidth="1"/>
    <col min="772" max="772" width="38.83203125" style="108" customWidth="1"/>
    <col min="773" max="773" width="26.83203125" style="108" bestFit="1" customWidth="1"/>
    <col min="774" max="774" width="26.83203125" style="108" customWidth="1"/>
    <col min="775" max="775" width="12.5" style="108" customWidth="1"/>
    <col min="776" max="776" width="19.1640625" style="108" customWidth="1"/>
    <col min="777" max="777" width="18.33203125" style="108" customWidth="1"/>
    <col min="778" max="778" width="18.5" style="108" customWidth="1"/>
    <col min="779" max="779" width="19.33203125" style="108" customWidth="1"/>
    <col min="780" max="1024" width="8.83203125" style="108"/>
    <col min="1025" max="1025" width="9.6640625" style="108" customWidth="1"/>
    <col min="1026" max="1026" width="91.6640625" style="108" customWidth="1"/>
    <col min="1027" max="1027" width="29.83203125" style="108" bestFit="1" customWidth="1"/>
    <col min="1028" max="1028" width="38.83203125" style="108" customWidth="1"/>
    <col min="1029" max="1029" width="26.83203125" style="108" bestFit="1" customWidth="1"/>
    <col min="1030" max="1030" width="26.83203125" style="108" customWidth="1"/>
    <col min="1031" max="1031" width="12.5" style="108" customWidth="1"/>
    <col min="1032" max="1032" width="19.1640625" style="108" customWidth="1"/>
    <col min="1033" max="1033" width="18.33203125" style="108" customWidth="1"/>
    <col min="1034" max="1034" width="18.5" style="108" customWidth="1"/>
    <col min="1035" max="1035" width="19.33203125" style="108" customWidth="1"/>
    <col min="1036" max="1280" width="8.83203125" style="108"/>
    <col min="1281" max="1281" width="9.6640625" style="108" customWidth="1"/>
    <col min="1282" max="1282" width="91.6640625" style="108" customWidth="1"/>
    <col min="1283" max="1283" width="29.83203125" style="108" bestFit="1" customWidth="1"/>
    <col min="1284" max="1284" width="38.83203125" style="108" customWidth="1"/>
    <col min="1285" max="1285" width="26.83203125" style="108" bestFit="1" customWidth="1"/>
    <col min="1286" max="1286" width="26.83203125" style="108" customWidth="1"/>
    <col min="1287" max="1287" width="12.5" style="108" customWidth="1"/>
    <col min="1288" max="1288" width="19.1640625" style="108" customWidth="1"/>
    <col min="1289" max="1289" width="18.33203125" style="108" customWidth="1"/>
    <col min="1290" max="1290" width="18.5" style="108" customWidth="1"/>
    <col min="1291" max="1291" width="19.33203125" style="108" customWidth="1"/>
    <col min="1292" max="1536" width="8.83203125" style="108"/>
    <col min="1537" max="1537" width="9.6640625" style="108" customWidth="1"/>
    <col min="1538" max="1538" width="91.6640625" style="108" customWidth="1"/>
    <col min="1539" max="1539" width="29.83203125" style="108" bestFit="1" customWidth="1"/>
    <col min="1540" max="1540" width="38.83203125" style="108" customWidth="1"/>
    <col min="1541" max="1541" width="26.83203125" style="108" bestFit="1" customWidth="1"/>
    <col min="1542" max="1542" width="26.83203125" style="108" customWidth="1"/>
    <col min="1543" max="1543" width="12.5" style="108" customWidth="1"/>
    <col min="1544" max="1544" width="19.1640625" style="108" customWidth="1"/>
    <col min="1545" max="1545" width="18.33203125" style="108" customWidth="1"/>
    <col min="1546" max="1546" width="18.5" style="108" customWidth="1"/>
    <col min="1547" max="1547" width="19.33203125" style="108" customWidth="1"/>
    <col min="1548" max="1792" width="8.83203125" style="108"/>
    <col min="1793" max="1793" width="9.6640625" style="108" customWidth="1"/>
    <col min="1794" max="1794" width="91.6640625" style="108" customWidth="1"/>
    <col min="1795" max="1795" width="29.83203125" style="108" bestFit="1" customWidth="1"/>
    <col min="1796" max="1796" width="38.83203125" style="108" customWidth="1"/>
    <col min="1797" max="1797" width="26.83203125" style="108" bestFit="1" customWidth="1"/>
    <col min="1798" max="1798" width="26.83203125" style="108" customWidth="1"/>
    <col min="1799" max="1799" width="12.5" style="108" customWidth="1"/>
    <col min="1800" max="1800" width="19.1640625" style="108" customWidth="1"/>
    <col min="1801" max="1801" width="18.33203125" style="108" customWidth="1"/>
    <col min="1802" max="1802" width="18.5" style="108" customWidth="1"/>
    <col min="1803" max="1803" width="19.33203125" style="108" customWidth="1"/>
    <col min="1804" max="2048" width="8.83203125" style="108"/>
    <col min="2049" max="2049" width="9.6640625" style="108" customWidth="1"/>
    <col min="2050" max="2050" width="91.6640625" style="108" customWidth="1"/>
    <col min="2051" max="2051" width="29.83203125" style="108" bestFit="1" customWidth="1"/>
    <col min="2052" max="2052" width="38.83203125" style="108" customWidth="1"/>
    <col min="2053" max="2053" width="26.83203125" style="108" bestFit="1" customWidth="1"/>
    <col min="2054" max="2054" width="26.83203125" style="108" customWidth="1"/>
    <col min="2055" max="2055" width="12.5" style="108" customWidth="1"/>
    <col min="2056" max="2056" width="19.1640625" style="108" customWidth="1"/>
    <col min="2057" max="2057" width="18.33203125" style="108" customWidth="1"/>
    <col min="2058" max="2058" width="18.5" style="108" customWidth="1"/>
    <col min="2059" max="2059" width="19.33203125" style="108" customWidth="1"/>
    <col min="2060" max="2304" width="8.83203125" style="108"/>
    <col min="2305" max="2305" width="9.6640625" style="108" customWidth="1"/>
    <col min="2306" max="2306" width="91.6640625" style="108" customWidth="1"/>
    <col min="2307" max="2307" width="29.83203125" style="108" bestFit="1" customWidth="1"/>
    <col min="2308" max="2308" width="38.83203125" style="108" customWidth="1"/>
    <col min="2309" max="2309" width="26.83203125" style="108" bestFit="1" customWidth="1"/>
    <col min="2310" max="2310" width="26.83203125" style="108" customWidth="1"/>
    <col min="2311" max="2311" width="12.5" style="108" customWidth="1"/>
    <col min="2312" max="2312" width="19.1640625" style="108" customWidth="1"/>
    <col min="2313" max="2313" width="18.33203125" style="108" customWidth="1"/>
    <col min="2314" max="2314" width="18.5" style="108" customWidth="1"/>
    <col min="2315" max="2315" width="19.33203125" style="108" customWidth="1"/>
    <col min="2316" max="2560" width="8.83203125" style="108"/>
    <col min="2561" max="2561" width="9.6640625" style="108" customWidth="1"/>
    <col min="2562" max="2562" width="91.6640625" style="108" customWidth="1"/>
    <col min="2563" max="2563" width="29.83203125" style="108" bestFit="1" customWidth="1"/>
    <col min="2564" max="2564" width="38.83203125" style="108" customWidth="1"/>
    <col min="2565" max="2565" width="26.83203125" style="108" bestFit="1" customWidth="1"/>
    <col min="2566" max="2566" width="26.83203125" style="108" customWidth="1"/>
    <col min="2567" max="2567" width="12.5" style="108" customWidth="1"/>
    <col min="2568" max="2568" width="19.1640625" style="108" customWidth="1"/>
    <col min="2569" max="2569" width="18.33203125" style="108" customWidth="1"/>
    <col min="2570" max="2570" width="18.5" style="108" customWidth="1"/>
    <col min="2571" max="2571" width="19.33203125" style="108" customWidth="1"/>
    <col min="2572" max="2816" width="8.83203125" style="108"/>
    <col min="2817" max="2817" width="9.6640625" style="108" customWidth="1"/>
    <col min="2818" max="2818" width="91.6640625" style="108" customWidth="1"/>
    <col min="2819" max="2819" width="29.83203125" style="108" bestFit="1" customWidth="1"/>
    <col min="2820" max="2820" width="38.83203125" style="108" customWidth="1"/>
    <col min="2821" max="2821" width="26.83203125" style="108" bestFit="1" customWidth="1"/>
    <col min="2822" max="2822" width="26.83203125" style="108" customWidth="1"/>
    <col min="2823" max="2823" width="12.5" style="108" customWidth="1"/>
    <col min="2824" max="2824" width="19.1640625" style="108" customWidth="1"/>
    <col min="2825" max="2825" width="18.33203125" style="108" customWidth="1"/>
    <col min="2826" max="2826" width="18.5" style="108" customWidth="1"/>
    <col min="2827" max="2827" width="19.33203125" style="108" customWidth="1"/>
    <col min="2828" max="3072" width="8.83203125" style="108"/>
    <col min="3073" max="3073" width="9.6640625" style="108" customWidth="1"/>
    <col min="3074" max="3074" width="91.6640625" style="108" customWidth="1"/>
    <col min="3075" max="3075" width="29.83203125" style="108" bestFit="1" customWidth="1"/>
    <col min="3076" max="3076" width="38.83203125" style="108" customWidth="1"/>
    <col min="3077" max="3077" width="26.83203125" style="108" bestFit="1" customWidth="1"/>
    <col min="3078" max="3078" width="26.83203125" style="108" customWidth="1"/>
    <col min="3079" max="3079" width="12.5" style="108" customWidth="1"/>
    <col min="3080" max="3080" width="19.1640625" style="108" customWidth="1"/>
    <col min="3081" max="3081" width="18.33203125" style="108" customWidth="1"/>
    <col min="3082" max="3082" width="18.5" style="108" customWidth="1"/>
    <col min="3083" max="3083" width="19.33203125" style="108" customWidth="1"/>
    <col min="3084" max="3328" width="8.83203125" style="108"/>
    <col min="3329" max="3329" width="9.6640625" style="108" customWidth="1"/>
    <col min="3330" max="3330" width="91.6640625" style="108" customWidth="1"/>
    <col min="3331" max="3331" width="29.83203125" style="108" bestFit="1" customWidth="1"/>
    <col min="3332" max="3332" width="38.83203125" style="108" customWidth="1"/>
    <col min="3333" max="3333" width="26.83203125" style="108" bestFit="1" customWidth="1"/>
    <col min="3334" max="3334" width="26.83203125" style="108" customWidth="1"/>
    <col min="3335" max="3335" width="12.5" style="108" customWidth="1"/>
    <col min="3336" max="3336" width="19.1640625" style="108" customWidth="1"/>
    <col min="3337" max="3337" width="18.33203125" style="108" customWidth="1"/>
    <col min="3338" max="3338" width="18.5" style="108" customWidth="1"/>
    <col min="3339" max="3339" width="19.33203125" style="108" customWidth="1"/>
    <col min="3340" max="3584" width="8.83203125" style="108"/>
    <col min="3585" max="3585" width="9.6640625" style="108" customWidth="1"/>
    <col min="3586" max="3586" width="91.6640625" style="108" customWidth="1"/>
    <col min="3587" max="3587" width="29.83203125" style="108" bestFit="1" customWidth="1"/>
    <col min="3588" max="3588" width="38.83203125" style="108" customWidth="1"/>
    <col min="3589" max="3589" width="26.83203125" style="108" bestFit="1" customWidth="1"/>
    <col min="3590" max="3590" width="26.83203125" style="108" customWidth="1"/>
    <col min="3591" max="3591" width="12.5" style="108" customWidth="1"/>
    <col min="3592" max="3592" width="19.1640625" style="108" customWidth="1"/>
    <col min="3593" max="3593" width="18.33203125" style="108" customWidth="1"/>
    <col min="3594" max="3594" width="18.5" style="108" customWidth="1"/>
    <col min="3595" max="3595" width="19.33203125" style="108" customWidth="1"/>
    <col min="3596" max="3840" width="8.83203125" style="108"/>
    <col min="3841" max="3841" width="9.6640625" style="108" customWidth="1"/>
    <col min="3842" max="3842" width="91.6640625" style="108" customWidth="1"/>
    <col min="3843" max="3843" width="29.83203125" style="108" bestFit="1" customWidth="1"/>
    <col min="3844" max="3844" width="38.83203125" style="108" customWidth="1"/>
    <col min="3845" max="3845" width="26.83203125" style="108" bestFit="1" customWidth="1"/>
    <col min="3846" max="3846" width="26.83203125" style="108" customWidth="1"/>
    <col min="3847" max="3847" width="12.5" style="108" customWidth="1"/>
    <col min="3848" max="3848" width="19.1640625" style="108" customWidth="1"/>
    <col min="3849" max="3849" width="18.33203125" style="108" customWidth="1"/>
    <col min="3850" max="3850" width="18.5" style="108" customWidth="1"/>
    <col min="3851" max="3851" width="19.33203125" style="108" customWidth="1"/>
    <col min="3852" max="4096" width="8.83203125" style="108"/>
    <col min="4097" max="4097" width="9.6640625" style="108" customWidth="1"/>
    <col min="4098" max="4098" width="91.6640625" style="108" customWidth="1"/>
    <col min="4099" max="4099" width="29.83203125" style="108" bestFit="1" customWidth="1"/>
    <col min="4100" max="4100" width="38.83203125" style="108" customWidth="1"/>
    <col min="4101" max="4101" width="26.83203125" style="108" bestFit="1" customWidth="1"/>
    <col min="4102" max="4102" width="26.83203125" style="108" customWidth="1"/>
    <col min="4103" max="4103" width="12.5" style="108" customWidth="1"/>
    <col min="4104" max="4104" width="19.1640625" style="108" customWidth="1"/>
    <col min="4105" max="4105" width="18.33203125" style="108" customWidth="1"/>
    <col min="4106" max="4106" width="18.5" style="108" customWidth="1"/>
    <col min="4107" max="4107" width="19.33203125" style="108" customWidth="1"/>
    <col min="4108" max="4352" width="8.83203125" style="108"/>
    <col min="4353" max="4353" width="9.6640625" style="108" customWidth="1"/>
    <col min="4354" max="4354" width="91.6640625" style="108" customWidth="1"/>
    <col min="4355" max="4355" width="29.83203125" style="108" bestFit="1" customWidth="1"/>
    <col min="4356" max="4356" width="38.83203125" style="108" customWidth="1"/>
    <col min="4357" max="4357" width="26.83203125" style="108" bestFit="1" customWidth="1"/>
    <col min="4358" max="4358" width="26.83203125" style="108" customWidth="1"/>
    <col min="4359" max="4359" width="12.5" style="108" customWidth="1"/>
    <col min="4360" max="4360" width="19.1640625" style="108" customWidth="1"/>
    <col min="4361" max="4361" width="18.33203125" style="108" customWidth="1"/>
    <col min="4362" max="4362" width="18.5" style="108" customWidth="1"/>
    <col min="4363" max="4363" width="19.33203125" style="108" customWidth="1"/>
    <col min="4364" max="4608" width="8.83203125" style="108"/>
    <col min="4609" max="4609" width="9.6640625" style="108" customWidth="1"/>
    <col min="4610" max="4610" width="91.6640625" style="108" customWidth="1"/>
    <col min="4611" max="4611" width="29.83203125" style="108" bestFit="1" customWidth="1"/>
    <col min="4612" max="4612" width="38.83203125" style="108" customWidth="1"/>
    <col min="4613" max="4613" width="26.83203125" style="108" bestFit="1" customWidth="1"/>
    <col min="4614" max="4614" width="26.83203125" style="108" customWidth="1"/>
    <col min="4615" max="4615" width="12.5" style="108" customWidth="1"/>
    <col min="4616" max="4616" width="19.1640625" style="108" customWidth="1"/>
    <col min="4617" max="4617" width="18.33203125" style="108" customWidth="1"/>
    <col min="4618" max="4618" width="18.5" style="108" customWidth="1"/>
    <col min="4619" max="4619" width="19.33203125" style="108" customWidth="1"/>
    <col min="4620" max="4864" width="8.83203125" style="108"/>
    <col min="4865" max="4865" width="9.6640625" style="108" customWidth="1"/>
    <col min="4866" max="4866" width="91.6640625" style="108" customWidth="1"/>
    <col min="4867" max="4867" width="29.83203125" style="108" bestFit="1" customWidth="1"/>
    <col min="4868" max="4868" width="38.83203125" style="108" customWidth="1"/>
    <col min="4869" max="4869" width="26.83203125" style="108" bestFit="1" customWidth="1"/>
    <col min="4870" max="4870" width="26.83203125" style="108" customWidth="1"/>
    <col min="4871" max="4871" width="12.5" style="108" customWidth="1"/>
    <col min="4872" max="4872" width="19.1640625" style="108" customWidth="1"/>
    <col min="4873" max="4873" width="18.33203125" style="108" customWidth="1"/>
    <col min="4874" max="4874" width="18.5" style="108" customWidth="1"/>
    <col min="4875" max="4875" width="19.33203125" style="108" customWidth="1"/>
    <col min="4876" max="5120" width="8.83203125" style="108"/>
    <col min="5121" max="5121" width="9.6640625" style="108" customWidth="1"/>
    <col min="5122" max="5122" width="91.6640625" style="108" customWidth="1"/>
    <col min="5123" max="5123" width="29.83203125" style="108" bestFit="1" customWidth="1"/>
    <col min="5124" max="5124" width="38.83203125" style="108" customWidth="1"/>
    <col min="5125" max="5125" width="26.83203125" style="108" bestFit="1" customWidth="1"/>
    <col min="5126" max="5126" width="26.83203125" style="108" customWidth="1"/>
    <col min="5127" max="5127" width="12.5" style="108" customWidth="1"/>
    <col min="5128" max="5128" width="19.1640625" style="108" customWidth="1"/>
    <col min="5129" max="5129" width="18.33203125" style="108" customWidth="1"/>
    <col min="5130" max="5130" width="18.5" style="108" customWidth="1"/>
    <col min="5131" max="5131" width="19.33203125" style="108" customWidth="1"/>
    <col min="5132" max="5376" width="8.83203125" style="108"/>
    <col min="5377" max="5377" width="9.6640625" style="108" customWidth="1"/>
    <col min="5378" max="5378" width="91.6640625" style="108" customWidth="1"/>
    <col min="5379" max="5379" width="29.83203125" style="108" bestFit="1" customWidth="1"/>
    <col min="5380" max="5380" width="38.83203125" style="108" customWidth="1"/>
    <col min="5381" max="5381" width="26.83203125" style="108" bestFit="1" customWidth="1"/>
    <col min="5382" max="5382" width="26.83203125" style="108" customWidth="1"/>
    <col min="5383" max="5383" width="12.5" style="108" customWidth="1"/>
    <col min="5384" max="5384" width="19.1640625" style="108" customWidth="1"/>
    <col min="5385" max="5385" width="18.33203125" style="108" customWidth="1"/>
    <col min="5386" max="5386" width="18.5" style="108" customWidth="1"/>
    <col min="5387" max="5387" width="19.33203125" style="108" customWidth="1"/>
    <col min="5388" max="5632" width="8.83203125" style="108"/>
    <col min="5633" max="5633" width="9.6640625" style="108" customWidth="1"/>
    <col min="5634" max="5634" width="91.6640625" style="108" customWidth="1"/>
    <col min="5635" max="5635" width="29.83203125" style="108" bestFit="1" customWidth="1"/>
    <col min="5636" max="5636" width="38.83203125" style="108" customWidth="1"/>
    <col min="5637" max="5637" width="26.83203125" style="108" bestFit="1" customWidth="1"/>
    <col min="5638" max="5638" width="26.83203125" style="108" customWidth="1"/>
    <col min="5639" max="5639" width="12.5" style="108" customWidth="1"/>
    <col min="5640" max="5640" width="19.1640625" style="108" customWidth="1"/>
    <col min="5641" max="5641" width="18.33203125" style="108" customWidth="1"/>
    <col min="5642" max="5642" width="18.5" style="108" customWidth="1"/>
    <col min="5643" max="5643" width="19.33203125" style="108" customWidth="1"/>
    <col min="5644" max="5888" width="8.83203125" style="108"/>
    <col min="5889" max="5889" width="9.6640625" style="108" customWidth="1"/>
    <col min="5890" max="5890" width="91.6640625" style="108" customWidth="1"/>
    <col min="5891" max="5891" width="29.83203125" style="108" bestFit="1" customWidth="1"/>
    <col min="5892" max="5892" width="38.83203125" style="108" customWidth="1"/>
    <col min="5893" max="5893" width="26.83203125" style="108" bestFit="1" customWidth="1"/>
    <col min="5894" max="5894" width="26.83203125" style="108" customWidth="1"/>
    <col min="5895" max="5895" width="12.5" style="108" customWidth="1"/>
    <col min="5896" max="5896" width="19.1640625" style="108" customWidth="1"/>
    <col min="5897" max="5897" width="18.33203125" style="108" customWidth="1"/>
    <col min="5898" max="5898" width="18.5" style="108" customWidth="1"/>
    <col min="5899" max="5899" width="19.33203125" style="108" customWidth="1"/>
    <col min="5900" max="6144" width="8.83203125" style="108"/>
    <col min="6145" max="6145" width="9.6640625" style="108" customWidth="1"/>
    <col min="6146" max="6146" width="91.6640625" style="108" customWidth="1"/>
    <col min="6147" max="6147" width="29.83203125" style="108" bestFit="1" customWidth="1"/>
    <col min="6148" max="6148" width="38.83203125" style="108" customWidth="1"/>
    <col min="6149" max="6149" width="26.83203125" style="108" bestFit="1" customWidth="1"/>
    <col min="6150" max="6150" width="26.83203125" style="108" customWidth="1"/>
    <col min="6151" max="6151" width="12.5" style="108" customWidth="1"/>
    <col min="6152" max="6152" width="19.1640625" style="108" customWidth="1"/>
    <col min="6153" max="6153" width="18.33203125" style="108" customWidth="1"/>
    <col min="6154" max="6154" width="18.5" style="108" customWidth="1"/>
    <col min="6155" max="6155" width="19.33203125" style="108" customWidth="1"/>
    <col min="6156" max="6400" width="8.83203125" style="108"/>
    <col min="6401" max="6401" width="9.6640625" style="108" customWidth="1"/>
    <col min="6402" max="6402" width="91.6640625" style="108" customWidth="1"/>
    <col min="6403" max="6403" width="29.83203125" style="108" bestFit="1" customWidth="1"/>
    <col min="6404" max="6404" width="38.83203125" style="108" customWidth="1"/>
    <col min="6405" max="6405" width="26.83203125" style="108" bestFit="1" customWidth="1"/>
    <col min="6406" max="6406" width="26.83203125" style="108" customWidth="1"/>
    <col min="6407" max="6407" width="12.5" style="108" customWidth="1"/>
    <col min="6408" max="6408" width="19.1640625" style="108" customWidth="1"/>
    <col min="6409" max="6409" width="18.33203125" style="108" customWidth="1"/>
    <col min="6410" max="6410" width="18.5" style="108" customWidth="1"/>
    <col min="6411" max="6411" width="19.33203125" style="108" customWidth="1"/>
    <col min="6412" max="6656" width="8.83203125" style="108"/>
    <col min="6657" max="6657" width="9.6640625" style="108" customWidth="1"/>
    <col min="6658" max="6658" width="91.6640625" style="108" customWidth="1"/>
    <col min="6659" max="6659" width="29.83203125" style="108" bestFit="1" customWidth="1"/>
    <col min="6660" max="6660" width="38.83203125" style="108" customWidth="1"/>
    <col min="6661" max="6661" width="26.83203125" style="108" bestFit="1" customWidth="1"/>
    <col min="6662" max="6662" width="26.83203125" style="108" customWidth="1"/>
    <col min="6663" max="6663" width="12.5" style="108" customWidth="1"/>
    <col min="6664" max="6664" width="19.1640625" style="108" customWidth="1"/>
    <col min="6665" max="6665" width="18.33203125" style="108" customWidth="1"/>
    <col min="6666" max="6666" width="18.5" style="108" customWidth="1"/>
    <col min="6667" max="6667" width="19.33203125" style="108" customWidth="1"/>
    <col min="6668" max="6912" width="8.83203125" style="108"/>
    <col min="6913" max="6913" width="9.6640625" style="108" customWidth="1"/>
    <col min="6914" max="6914" width="91.6640625" style="108" customWidth="1"/>
    <col min="6915" max="6915" width="29.83203125" style="108" bestFit="1" customWidth="1"/>
    <col min="6916" max="6916" width="38.83203125" style="108" customWidth="1"/>
    <col min="6917" max="6917" width="26.83203125" style="108" bestFit="1" customWidth="1"/>
    <col min="6918" max="6918" width="26.83203125" style="108" customWidth="1"/>
    <col min="6919" max="6919" width="12.5" style="108" customWidth="1"/>
    <col min="6920" max="6920" width="19.1640625" style="108" customWidth="1"/>
    <col min="6921" max="6921" width="18.33203125" style="108" customWidth="1"/>
    <col min="6922" max="6922" width="18.5" style="108" customWidth="1"/>
    <col min="6923" max="6923" width="19.33203125" style="108" customWidth="1"/>
    <col min="6924" max="7168" width="8.83203125" style="108"/>
    <col min="7169" max="7169" width="9.6640625" style="108" customWidth="1"/>
    <col min="7170" max="7170" width="91.6640625" style="108" customWidth="1"/>
    <col min="7171" max="7171" width="29.83203125" style="108" bestFit="1" customWidth="1"/>
    <col min="7172" max="7172" width="38.83203125" style="108" customWidth="1"/>
    <col min="7173" max="7173" width="26.83203125" style="108" bestFit="1" customWidth="1"/>
    <col min="7174" max="7174" width="26.83203125" style="108" customWidth="1"/>
    <col min="7175" max="7175" width="12.5" style="108" customWidth="1"/>
    <col min="7176" max="7176" width="19.1640625" style="108" customWidth="1"/>
    <col min="7177" max="7177" width="18.33203125" style="108" customWidth="1"/>
    <col min="7178" max="7178" width="18.5" style="108" customWidth="1"/>
    <col min="7179" max="7179" width="19.33203125" style="108" customWidth="1"/>
    <col min="7180" max="7424" width="8.83203125" style="108"/>
    <col min="7425" max="7425" width="9.6640625" style="108" customWidth="1"/>
    <col min="7426" max="7426" width="91.6640625" style="108" customWidth="1"/>
    <col min="7427" max="7427" width="29.83203125" style="108" bestFit="1" customWidth="1"/>
    <col min="7428" max="7428" width="38.83203125" style="108" customWidth="1"/>
    <col min="7429" max="7429" width="26.83203125" style="108" bestFit="1" customWidth="1"/>
    <col min="7430" max="7430" width="26.83203125" style="108" customWidth="1"/>
    <col min="7431" max="7431" width="12.5" style="108" customWidth="1"/>
    <col min="7432" max="7432" width="19.1640625" style="108" customWidth="1"/>
    <col min="7433" max="7433" width="18.33203125" style="108" customWidth="1"/>
    <col min="7434" max="7434" width="18.5" style="108" customWidth="1"/>
    <col min="7435" max="7435" width="19.33203125" style="108" customWidth="1"/>
    <col min="7436" max="7680" width="8.83203125" style="108"/>
    <col min="7681" max="7681" width="9.6640625" style="108" customWidth="1"/>
    <col min="7682" max="7682" width="91.6640625" style="108" customWidth="1"/>
    <col min="7683" max="7683" width="29.83203125" style="108" bestFit="1" customWidth="1"/>
    <col min="7684" max="7684" width="38.83203125" style="108" customWidth="1"/>
    <col min="7685" max="7685" width="26.83203125" style="108" bestFit="1" customWidth="1"/>
    <col min="7686" max="7686" width="26.83203125" style="108" customWidth="1"/>
    <col min="7687" max="7687" width="12.5" style="108" customWidth="1"/>
    <col min="7688" max="7688" width="19.1640625" style="108" customWidth="1"/>
    <col min="7689" max="7689" width="18.33203125" style="108" customWidth="1"/>
    <col min="7690" max="7690" width="18.5" style="108" customWidth="1"/>
    <col min="7691" max="7691" width="19.33203125" style="108" customWidth="1"/>
    <col min="7692" max="7936" width="8.83203125" style="108"/>
    <col min="7937" max="7937" width="9.6640625" style="108" customWidth="1"/>
    <col min="7938" max="7938" width="91.6640625" style="108" customWidth="1"/>
    <col min="7939" max="7939" width="29.83203125" style="108" bestFit="1" customWidth="1"/>
    <col min="7940" max="7940" width="38.83203125" style="108" customWidth="1"/>
    <col min="7941" max="7941" width="26.83203125" style="108" bestFit="1" customWidth="1"/>
    <col min="7942" max="7942" width="26.83203125" style="108" customWidth="1"/>
    <col min="7943" max="7943" width="12.5" style="108" customWidth="1"/>
    <col min="7944" max="7944" width="19.1640625" style="108" customWidth="1"/>
    <col min="7945" max="7945" width="18.33203125" style="108" customWidth="1"/>
    <col min="7946" max="7946" width="18.5" style="108" customWidth="1"/>
    <col min="7947" max="7947" width="19.33203125" style="108" customWidth="1"/>
    <col min="7948" max="8192" width="8.83203125" style="108"/>
    <col min="8193" max="8193" width="9.6640625" style="108" customWidth="1"/>
    <col min="8194" max="8194" width="91.6640625" style="108" customWidth="1"/>
    <col min="8195" max="8195" width="29.83203125" style="108" bestFit="1" customWidth="1"/>
    <col min="8196" max="8196" width="38.83203125" style="108" customWidth="1"/>
    <col min="8197" max="8197" width="26.83203125" style="108" bestFit="1" customWidth="1"/>
    <col min="8198" max="8198" width="26.83203125" style="108" customWidth="1"/>
    <col min="8199" max="8199" width="12.5" style="108" customWidth="1"/>
    <col min="8200" max="8200" width="19.1640625" style="108" customWidth="1"/>
    <col min="8201" max="8201" width="18.33203125" style="108" customWidth="1"/>
    <col min="8202" max="8202" width="18.5" style="108" customWidth="1"/>
    <col min="8203" max="8203" width="19.33203125" style="108" customWidth="1"/>
    <col min="8204" max="8448" width="8.83203125" style="108"/>
    <col min="8449" max="8449" width="9.6640625" style="108" customWidth="1"/>
    <col min="8450" max="8450" width="91.6640625" style="108" customWidth="1"/>
    <col min="8451" max="8451" width="29.83203125" style="108" bestFit="1" customWidth="1"/>
    <col min="8452" max="8452" width="38.83203125" style="108" customWidth="1"/>
    <col min="8453" max="8453" width="26.83203125" style="108" bestFit="1" customWidth="1"/>
    <col min="8454" max="8454" width="26.83203125" style="108" customWidth="1"/>
    <col min="8455" max="8455" width="12.5" style="108" customWidth="1"/>
    <col min="8456" max="8456" width="19.1640625" style="108" customWidth="1"/>
    <col min="8457" max="8457" width="18.33203125" style="108" customWidth="1"/>
    <col min="8458" max="8458" width="18.5" style="108" customWidth="1"/>
    <col min="8459" max="8459" width="19.33203125" style="108" customWidth="1"/>
    <col min="8460" max="8704" width="8.83203125" style="108"/>
    <col min="8705" max="8705" width="9.6640625" style="108" customWidth="1"/>
    <col min="8706" max="8706" width="91.6640625" style="108" customWidth="1"/>
    <col min="8707" max="8707" width="29.83203125" style="108" bestFit="1" customWidth="1"/>
    <col min="8708" max="8708" width="38.83203125" style="108" customWidth="1"/>
    <col min="8709" max="8709" width="26.83203125" style="108" bestFit="1" customWidth="1"/>
    <col min="8710" max="8710" width="26.83203125" style="108" customWidth="1"/>
    <col min="8711" max="8711" width="12.5" style="108" customWidth="1"/>
    <col min="8712" max="8712" width="19.1640625" style="108" customWidth="1"/>
    <col min="8713" max="8713" width="18.33203125" style="108" customWidth="1"/>
    <col min="8714" max="8714" width="18.5" style="108" customWidth="1"/>
    <col min="8715" max="8715" width="19.33203125" style="108" customWidth="1"/>
    <col min="8716" max="8960" width="8.83203125" style="108"/>
    <col min="8961" max="8961" width="9.6640625" style="108" customWidth="1"/>
    <col min="8962" max="8962" width="91.6640625" style="108" customWidth="1"/>
    <col min="8963" max="8963" width="29.83203125" style="108" bestFit="1" customWidth="1"/>
    <col min="8964" max="8964" width="38.83203125" style="108" customWidth="1"/>
    <col min="8965" max="8965" width="26.83203125" style="108" bestFit="1" customWidth="1"/>
    <col min="8966" max="8966" width="26.83203125" style="108" customWidth="1"/>
    <col min="8967" max="8967" width="12.5" style="108" customWidth="1"/>
    <col min="8968" max="8968" width="19.1640625" style="108" customWidth="1"/>
    <col min="8969" max="8969" width="18.33203125" style="108" customWidth="1"/>
    <col min="8970" max="8970" width="18.5" style="108" customWidth="1"/>
    <col min="8971" max="8971" width="19.33203125" style="108" customWidth="1"/>
    <col min="8972" max="9216" width="8.83203125" style="108"/>
    <col min="9217" max="9217" width="9.6640625" style="108" customWidth="1"/>
    <col min="9218" max="9218" width="91.6640625" style="108" customWidth="1"/>
    <col min="9219" max="9219" width="29.83203125" style="108" bestFit="1" customWidth="1"/>
    <col min="9220" max="9220" width="38.83203125" style="108" customWidth="1"/>
    <col min="9221" max="9221" width="26.83203125" style="108" bestFit="1" customWidth="1"/>
    <col min="9222" max="9222" width="26.83203125" style="108" customWidth="1"/>
    <col min="9223" max="9223" width="12.5" style="108" customWidth="1"/>
    <col min="9224" max="9224" width="19.1640625" style="108" customWidth="1"/>
    <col min="9225" max="9225" width="18.33203125" style="108" customWidth="1"/>
    <col min="9226" max="9226" width="18.5" style="108" customWidth="1"/>
    <col min="9227" max="9227" width="19.33203125" style="108" customWidth="1"/>
    <col min="9228" max="9472" width="8.83203125" style="108"/>
    <col min="9473" max="9473" width="9.6640625" style="108" customWidth="1"/>
    <col min="9474" max="9474" width="91.6640625" style="108" customWidth="1"/>
    <col min="9475" max="9475" width="29.83203125" style="108" bestFit="1" customWidth="1"/>
    <col min="9476" max="9476" width="38.83203125" style="108" customWidth="1"/>
    <col min="9477" max="9477" width="26.83203125" style="108" bestFit="1" customWidth="1"/>
    <col min="9478" max="9478" width="26.83203125" style="108" customWidth="1"/>
    <col min="9479" max="9479" width="12.5" style="108" customWidth="1"/>
    <col min="9480" max="9480" width="19.1640625" style="108" customWidth="1"/>
    <col min="9481" max="9481" width="18.33203125" style="108" customWidth="1"/>
    <col min="9482" max="9482" width="18.5" style="108" customWidth="1"/>
    <col min="9483" max="9483" width="19.33203125" style="108" customWidth="1"/>
    <col min="9484" max="9728" width="8.83203125" style="108"/>
    <col min="9729" max="9729" width="9.6640625" style="108" customWidth="1"/>
    <col min="9730" max="9730" width="91.6640625" style="108" customWidth="1"/>
    <col min="9731" max="9731" width="29.83203125" style="108" bestFit="1" customWidth="1"/>
    <col min="9732" max="9732" width="38.83203125" style="108" customWidth="1"/>
    <col min="9733" max="9733" width="26.83203125" style="108" bestFit="1" customWidth="1"/>
    <col min="9734" max="9734" width="26.83203125" style="108" customWidth="1"/>
    <col min="9735" max="9735" width="12.5" style="108" customWidth="1"/>
    <col min="9736" max="9736" width="19.1640625" style="108" customWidth="1"/>
    <col min="9737" max="9737" width="18.33203125" style="108" customWidth="1"/>
    <col min="9738" max="9738" width="18.5" style="108" customWidth="1"/>
    <col min="9739" max="9739" width="19.33203125" style="108" customWidth="1"/>
    <col min="9740" max="9984" width="8.83203125" style="108"/>
    <col min="9985" max="9985" width="9.6640625" style="108" customWidth="1"/>
    <col min="9986" max="9986" width="91.6640625" style="108" customWidth="1"/>
    <col min="9987" max="9987" width="29.83203125" style="108" bestFit="1" customWidth="1"/>
    <col min="9988" max="9988" width="38.83203125" style="108" customWidth="1"/>
    <col min="9989" max="9989" width="26.83203125" style="108" bestFit="1" customWidth="1"/>
    <col min="9990" max="9990" width="26.83203125" style="108" customWidth="1"/>
    <col min="9991" max="9991" width="12.5" style="108" customWidth="1"/>
    <col min="9992" max="9992" width="19.1640625" style="108" customWidth="1"/>
    <col min="9993" max="9993" width="18.33203125" style="108" customWidth="1"/>
    <col min="9994" max="9994" width="18.5" style="108" customWidth="1"/>
    <col min="9995" max="9995" width="19.33203125" style="108" customWidth="1"/>
    <col min="9996" max="10240" width="8.83203125" style="108"/>
    <col min="10241" max="10241" width="9.6640625" style="108" customWidth="1"/>
    <col min="10242" max="10242" width="91.6640625" style="108" customWidth="1"/>
    <col min="10243" max="10243" width="29.83203125" style="108" bestFit="1" customWidth="1"/>
    <col min="10244" max="10244" width="38.83203125" style="108" customWidth="1"/>
    <col min="10245" max="10245" width="26.83203125" style="108" bestFit="1" customWidth="1"/>
    <col min="10246" max="10246" width="26.83203125" style="108" customWidth="1"/>
    <col min="10247" max="10247" width="12.5" style="108" customWidth="1"/>
    <col min="10248" max="10248" width="19.1640625" style="108" customWidth="1"/>
    <col min="10249" max="10249" width="18.33203125" style="108" customWidth="1"/>
    <col min="10250" max="10250" width="18.5" style="108" customWidth="1"/>
    <col min="10251" max="10251" width="19.33203125" style="108" customWidth="1"/>
    <col min="10252" max="10496" width="8.83203125" style="108"/>
    <col min="10497" max="10497" width="9.6640625" style="108" customWidth="1"/>
    <col min="10498" max="10498" width="91.6640625" style="108" customWidth="1"/>
    <col min="10499" max="10499" width="29.83203125" style="108" bestFit="1" customWidth="1"/>
    <col min="10500" max="10500" width="38.83203125" style="108" customWidth="1"/>
    <col min="10501" max="10501" width="26.83203125" style="108" bestFit="1" customWidth="1"/>
    <col min="10502" max="10502" width="26.83203125" style="108" customWidth="1"/>
    <col min="10503" max="10503" width="12.5" style="108" customWidth="1"/>
    <col min="10504" max="10504" width="19.1640625" style="108" customWidth="1"/>
    <col min="10505" max="10505" width="18.33203125" style="108" customWidth="1"/>
    <col min="10506" max="10506" width="18.5" style="108" customWidth="1"/>
    <col min="10507" max="10507" width="19.33203125" style="108" customWidth="1"/>
    <col min="10508" max="10752" width="8.83203125" style="108"/>
    <col min="10753" max="10753" width="9.6640625" style="108" customWidth="1"/>
    <col min="10754" max="10754" width="91.6640625" style="108" customWidth="1"/>
    <col min="10755" max="10755" width="29.83203125" style="108" bestFit="1" customWidth="1"/>
    <col min="10756" max="10756" width="38.83203125" style="108" customWidth="1"/>
    <col min="10757" max="10757" width="26.83203125" style="108" bestFit="1" customWidth="1"/>
    <col min="10758" max="10758" width="26.83203125" style="108" customWidth="1"/>
    <col min="10759" max="10759" width="12.5" style="108" customWidth="1"/>
    <col min="10760" max="10760" width="19.1640625" style="108" customWidth="1"/>
    <col min="10761" max="10761" width="18.33203125" style="108" customWidth="1"/>
    <col min="10762" max="10762" width="18.5" style="108" customWidth="1"/>
    <col min="10763" max="10763" width="19.33203125" style="108" customWidth="1"/>
    <col min="10764" max="11008" width="8.83203125" style="108"/>
    <col min="11009" max="11009" width="9.6640625" style="108" customWidth="1"/>
    <col min="11010" max="11010" width="91.6640625" style="108" customWidth="1"/>
    <col min="11011" max="11011" width="29.83203125" style="108" bestFit="1" customWidth="1"/>
    <col min="11012" max="11012" width="38.83203125" style="108" customWidth="1"/>
    <col min="11013" max="11013" width="26.83203125" style="108" bestFit="1" customWidth="1"/>
    <col min="11014" max="11014" width="26.83203125" style="108" customWidth="1"/>
    <col min="11015" max="11015" width="12.5" style="108" customWidth="1"/>
    <col min="11016" max="11016" width="19.1640625" style="108" customWidth="1"/>
    <col min="11017" max="11017" width="18.33203125" style="108" customWidth="1"/>
    <col min="11018" max="11018" width="18.5" style="108" customWidth="1"/>
    <col min="11019" max="11019" width="19.33203125" style="108" customWidth="1"/>
    <col min="11020" max="11264" width="8.83203125" style="108"/>
    <col min="11265" max="11265" width="9.6640625" style="108" customWidth="1"/>
    <col min="11266" max="11266" width="91.6640625" style="108" customWidth="1"/>
    <col min="11267" max="11267" width="29.83203125" style="108" bestFit="1" customWidth="1"/>
    <col min="11268" max="11268" width="38.83203125" style="108" customWidth="1"/>
    <col min="11269" max="11269" width="26.83203125" style="108" bestFit="1" customWidth="1"/>
    <col min="11270" max="11270" width="26.83203125" style="108" customWidth="1"/>
    <col min="11271" max="11271" width="12.5" style="108" customWidth="1"/>
    <col min="11272" max="11272" width="19.1640625" style="108" customWidth="1"/>
    <col min="11273" max="11273" width="18.33203125" style="108" customWidth="1"/>
    <col min="11274" max="11274" width="18.5" style="108" customWidth="1"/>
    <col min="11275" max="11275" width="19.33203125" style="108" customWidth="1"/>
    <col min="11276" max="11520" width="8.83203125" style="108"/>
    <col min="11521" max="11521" width="9.6640625" style="108" customWidth="1"/>
    <col min="11522" max="11522" width="91.6640625" style="108" customWidth="1"/>
    <col min="11523" max="11523" width="29.83203125" style="108" bestFit="1" customWidth="1"/>
    <col min="11524" max="11524" width="38.83203125" style="108" customWidth="1"/>
    <col min="11525" max="11525" width="26.83203125" style="108" bestFit="1" customWidth="1"/>
    <col min="11526" max="11526" width="26.83203125" style="108" customWidth="1"/>
    <col min="11527" max="11527" width="12.5" style="108" customWidth="1"/>
    <col min="11528" max="11528" width="19.1640625" style="108" customWidth="1"/>
    <col min="11529" max="11529" width="18.33203125" style="108" customWidth="1"/>
    <col min="11530" max="11530" width="18.5" style="108" customWidth="1"/>
    <col min="11531" max="11531" width="19.33203125" style="108" customWidth="1"/>
    <col min="11532" max="11776" width="8.83203125" style="108"/>
    <col min="11777" max="11777" width="9.6640625" style="108" customWidth="1"/>
    <col min="11778" max="11778" width="91.6640625" style="108" customWidth="1"/>
    <col min="11779" max="11779" width="29.83203125" style="108" bestFit="1" customWidth="1"/>
    <col min="11780" max="11780" width="38.83203125" style="108" customWidth="1"/>
    <col min="11781" max="11781" width="26.83203125" style="108" bestFit="1" customWidth="1"/>
    <col min="11782" max="11782" width="26.83203125" style="108" customWidth="1"/>
    <col min="11783" max="11783" width="12.5" style="108" customWidth="1"/>
    <col min="11784" max="11784" width="19.1640625" style="108" customWidth="1"/>
    <col min="11785" max="11785" width="18.33203125" style="108" customWidth="1"/>
    <col min="11786" max="11786" width="18.5" style="108" customWidth="1"/>
    <col min="11787" max="11787" width="19.33203125" style="108" customWidth="1"/>
    <col min="11788" max="12032" width="8.83203125" style="108"/>
    <col min="12033" max="12033" width="9.6640625" style="108" customWidth="1"/>
    <col min="12034" max="12034" width="91.6640625" style="108" customWidth="1"/>
    <col min="12035" max="12035" width="29.83203125" style="108" bestFit="1" customWidth="1"/>
    <col min="12036" max="12036" width="38.83203125" style="108" customWidth="1"/>
    <col min="12037" max="12037" width="26.83203125" style="108" bestFit="1" customWidth="1"/>
    <col min="12038" max="12038" width="26.83203125" style="108" customWidth="1"/>
    <col min="12039" max="12039" width="12.5" style="108" customWidth="1"/>
    <col min="12040" max="12040" width="19.1640625" style="108" customWidth="1"/>
    <col min="12041" max="12041" width="18.33203125" style="108" customWidth="1"/>
    <col min="12042" max="12042" width="18.5" style="108" customWidth="1"/>
    <col min="12043" max="12043" width="19.33203125" style="108" customWidth="1"/>
    <col min="12044" max="12288" width="8.83203125" style="108"/>
    <col min="12289" max="12289" width="9.6640625" style="108" customWidth="1"/>
    <col min="12290" max="12290" width="91.6640625" style="108" customWidth="1"/>
    <col min="12291" max="12291" width="29.83203125" style="108" bestFit="1" customWidth="1"/>
    <col min="12292" max="12292" width="38.83203125" style="108" customWidth="1"/>
    <col min="12293" max="12293" width="26.83203125" style="108" bestFit="1" customWidth="1"/>
    <col min="12294" max="12294" width="26.83203125" style="108" customWidth="1"/>
    <col min="12295" max="12295" width="12.5" style="108" customWidth="1"/>
    <col min="12296" max="12296" width="19.1640625" style="108" customWidth="1"/>
    <col min="12297" max="12297" width="18.33203125" style="108" customWidth="1"/>
    <col min="12298" max="12298" width="18.5" style="108" customWidth="1"/>
    <col min="12299" max="12299" width="19.33203125" style="108" customWidth="1"/>
    <col min="12300" max="12544" width="8.83203125" style="108"/>
    <col min="12545" max="12545" width="9.6640625" style="108" customWidth="1"/>
    <col min="12546" max="12546" width="91.6640625" style="108" customWidth="1"/>
    <col min="12547" max="12547" width="29.83203125" style="108" bestFit="1" customWidth="1"/>
    <col min="12548" max="12548" width="38.83203125" style="108" customWidth="1"/>
    <col min="12549" max="12549" width="26.83203125" style="108" bestFit="1" customWidth="1"/>
    <col min="12550" max="12550" width="26.83203125" style="108" customWidth="1"/>
    <col min="12551" max="12551" width="12.5" style="108" customWidth="1"/>
    <col min="12552" max="12552" width="19.1640625" style="108" customWidth="1"/>
    <col min="12553" max="12553" width="18.33203125" style="108" customWidth="1"/>
    <col min="12554" max="12554" width="18.5" style="108" customWidth="1"/>
    <col min="12555" max="12555" width="19.33203125" style="108" customWidth="1"/>
    <col min="12556" max="12800" width="8.83203125" style="108"/>
    <col min="12801" max="12801" width="9.6640625" style="108" customWidth="1"/>
    <col min="12802" max="12802" width="91.6640625" style="108" customWidth="1"/>
    <col min="12803" max="12803" width="29.83203125" style="108" bestFit="1" customWidth="1"/>
    <col min="12804" max="12804" width="38.83203125" style="108" customWidth="1"/>
    <col min="12805" max="12805" width="26.83203125" style="108" bestFit="1" customWidth="1"/>
    <col min="12806" max="12806" width="26.83203125" style="108" customWidth="1"/>
    <col min="12807" max="12807" width="12.5" style="108" customWidth="1"/>
    <col min="12808" max="12808" width="19.1640625" style="108" customWidth="1"/>
    <col min="12809" max="12809" width="18.33203125" style="108" customWidth="1"/>
    <col min="12810" max="12810" width="18.5" style="108" customWidth="1"/>
    <col min="12811" max="12811" width="19.33203125" style="108" customWidth="1"/>
    <col min="12812" max="13056" width="8.83203125" style="108"/>
    <col min="13057" max="13057" width="9.6640625" style="108" customWidth="1"/>
    <col min="13058" max="13058" width="91.6640625" style="108" customWidth="1"/>
    <col min="13059" max="13059" width="29.83203125" style="108" bestFit="1" customWidth="1"/>
    <col min="13060" max="13060" width="38.83203125" style="108" customWidth="1"/>
    <col min="13061" max="13061" width="26.83203125" style="108" bestFit="1" customWidth="1"/>
    <col min="13062" max="13062" width="26.83203125" style="108" customWidth="1"/>
    <col min="13063" max="13063" width="12.5" style="108" customWidth="1"/>
    <col min="13064" max="13064" width="19.1640625" style="108" customWidth="1"/>
    <col min="13065" max="13065" width="18.33203125" style="108" customWidth="1"/>
    <col min="13066" max="13066" width="18.5" style="108" customWidth="1"/>
    <col min="13067" max="13067" width="19.33203125" style="108" customWidth="1"/>
    <col min="13068" max="13312" width="8.83203125" style="108"/>
    <col min="13313" max="13313" width="9.6640625" style="108" customWidth="1"/>
    <col min="13314" max="13314" width="91.6640625" style="108" customWidth="1"/>
    <col min="13315" max="13315" width="29.83203125" style="108" bestFit="1" customWidth="1"/>
    <col min="13316" max="13316" width="38.83203125" style="108" customWidth="1"/>
    <col min="13317" max="13317" width="26.83203125" style="108" bestFit="1" customWidth="1"/>
    <col min="13318" max="13318" width="26.83203125" style="108" customWidth="1"/>
    <col min="13319" max="13319" width="12.5" style="108" customWidth="1"/>
    <col min="13320" max="13320" width="19.1640625" style="108" customWidth="1"/>
    <col min="13321" max="13321" width="18.33203125" style="108" customWidth="1"/>
    <col min="13322" max="13322" width="18.5" style="108" customWidth="1"/>
    <col min="13323" max="13323" width="19.33203125" style="108" customWidth="1"/>
    <col min="13324" max="13568" width="8.83203125" style="108"/>
    <col min="13569" max="13569" width="9.6640625" style="108" customWidth="1"/>
    <col min="13570" max="13570" width="91.6640625" style="108" customWidth="1"/>
    <col min="13571" max="13571" width="29.83203125" style="108" bestFit="1" customWidth="1"/>
    <col min="13572" max="13572" width="38.83203125" style="108" customWidth="1"/>
    <col min="13573" max="13573" width="26.83203125" style="108" bestFit="1" customWidth="1"/>
    <col min="13574" max="13574" width="26.83203125" style="108" customWidth="1"/>
    <col min="13575" max="13575" width="12.5" style="108" customWidth="1"/>
    <col min="13576" max="13576" width="19.1640625" style="108" customWidth="1"/>
    <col min="13577" max="13577" width="18.33203125" style="108" customWidth="1"/>
    <col min="13578" max="13578" width="18.5" style="108" customWidth="1"/>
    <col min="13579" max="13579" width="19.33203125" style="108" customWidth="1"/>
    <col min="13580" max="13824" width="8.83203125" style="108"/>
    <col min="13825" max="13825" width="9.6640625" style="108" customWidth="1"/>
    <col min="13826" max="13826" width="91.6640625" style="108" customWidth="1"/>
    <col min="13827" max="13827" width="29.83203125" style="108" bestFit="1" customWidth="1"/>
    <col min="13828" max="13828" width="38.83203125" style="108" customWidth="1"/>
    <col min="13829" max="13829" width="26.83203125" style="108" bestFit="1" customWidth="1"/>
    <col min="13830" max="13830" width="26.83203125" style="108" customWidth="1"/>
    <col min="13831" max="13831" width="12.5" style="108" customWidth="1"/>
    <col min="13832" max="13832" width="19.1640625" style="108" customWidth="1"/>
    <col min="13833" max="13833" width="18.33203125" style="108" customWidth="1"/>
    <col min="13834" max="13834" width="18.5" style="108" customWidth="1"/>
    <col min="13835" max="13835" width="19.33203125" style="108" customWidth="1"/>
    <col min="13836" max="14080" width="8.83203125" style="108"/>
    <col min="14081" max="14081" width="9.6640625" style="108" customWidth="1"/>
    <col min="14082" max="14082" width="91.6640625" style="108" customWidth="1"/>
    <col min="14083" max="14083" width="29.83203125" style="108" bestFit="1" customWidth="1"/>
    <col min="14084" max="14084" width="38.83203125" style="108" customWidth="1"/>
    <col min="14085" max="14085" width="26.83203125" style="108" bestFit="1" customWidth="1"/>
    <col min="14086" max="14086" width="26.83203125" style="108" customWidth="1"/>
    <col min="14087" max="14087" width="12.5" style="108" customWidth="1"/>
    <col min="14088" max="14088" width="19.1640625" style="108" customWidth="1"/>
    <col min="14089" max="14089" width="18.33203125" style="108" customWidth="1"/>
    <col min="14090" max="14090" width="18.5" style="108" customWidth="1"/>
    <col min="14091" max="14091" width="19.33203125" style="108" customWidth="1"/>
    <col min="14092" max="14336" width="8.83203125" style="108"/>
    <col min="14337" max="14337" width="9.6640625" style="108" customWidth="1"/>
    <col min="14338" max="14338" width="91.6640625" style="108" customWidth="1"/>
    <col min="14339" max="14339" width="29.83203125" style="108" bestFit="1" customWidth="1"/>
    <col min="14340" max="14340" width="38.83203125" style="108" customWidth="1"/>
    <col min="14341" max="14341" width="26.83203125" style="108" bestFit="1" customWidth="1"/>
    <col min="14342" max="14342" width="26.83203125" style="108" customWidth="1"/>
    <col min="14343" max="14343" width="12.5" style="108" customWidth="1"/>
    <col min="14344" max="14344" width="19.1640625" style="108" customWidth="1"/>
    <col min="14345" max="14345" width="18.33203125" style="108" customWidth="1"/>
    <col min="14346" max="14346" width="18.5" style="108" customWidth="1"/>
    <col min="14347" max="14347" width="19.33203125" style="108" customWidth="1"/>
    <col min="14348" max="14592" width="8.83203125" style="108"/>
    <col min="14593" max="14593" width="9.6640625" style="108" customWidth="1"/>
    <col min="14594" max="14594" width="91.6640625" style="108" customWidth="1"/>
    <col min="14595" max="14595" width="29.83203125" style="108" bestFit="1" customWidth="1"/>
    <col min="14596" max="14596" width="38.83203125" style="108" customWidth="1"/>
    <col min="14597" max="14597" width="26.83203125" style="108" bestFit="1" customWidth="1"/>
    <col min="14598" max="14598" width="26.83203125" style="108" customWidth="1"/>
    <col min="14599" max="14599" width="12.5" style="108" customWidth="1"/>
    <col min="14600" max="14600" width="19.1640625" style="108" customWidth="1"/>
    <col min="14601" max="14601" width="18.33203125" style="108" customWidth="1"/>
    <col min="14602" max="14602" width="18.5" style="108" customWidth="1"/>
    <col min="14603" max="14603" width="19.33203125" style="108" customWidth="1"/>
    <col min="14604" max="14848" width="8.83203125" style="108"/>
    <col min="14849" max="14849" width="9.6640625" style="108" customWidth="1"/>
    <col min="14850" max="14850" width="91.6640625" style="108" customWidth="1"/>
    <col min="14851" max="14851" width="29.83203125" style="108" bestFit="1" customWidth="1"/>
    <col min="14852" max="14852" width="38.83203125" style="108" customWidth="1"/>
    <col min="14853" max="14853" width="26.83203125" style="108" bestFit="1" customWidth="1"/>
    <col min="14854" max="14854" width="26.83203125" style="108" customWidth="1"/>
    <col min="14855" max="14855" width="12.5" style="108" customWidth="1"/>
    <col min="14856" max="14856" width="19.1640625" style="108" customWidth="1"/>
    <col min="14857" max="14857" width="18.33203125" style="108" customWidth="1"/>
    <col min="14858" max="14858" width="18.5" style="108" customWidth="1"/>
    <col min="14859" max="14859" width="19.33203125" style="108" customWidth="1"/>
    <col min="14860" max="15104" width="8.83203125" style="108"/>
    <col min="15105" max="15105" width="9.6640625" style="108" customWidth="1"/>
    <col min="15106" max="15106" width="91.6640625" style="108" customWidth="1"/>
    <col min="15107" max="15107" width="29.83203125" style="108" bestFit="1" customWidth="1"/>
    <col min="15108" max="15108" width="38.83203125" style="108" customWidth="1"/>
    <col min="15109" max="15109" width="26.83203125" style="108" bestFit="1" customWidth="1"/>
    <col min="15110" max="15110" width="26.83203125" style="108" customWidth="1"/>
    <col min="15111" max="15111" width="12.5" style="108" customWidth="1"/>
    <col min="15112" max="15112" width="19.1640625" style="108" customWidth="1"/>
    <col min="15113" max="15113" width="18.33203125" style="108" customWidth="1"/>
    <col min="15114" max="15114" width="18.5" style="108" customWidth="1"/>
    <col min="15115" max="15115" width="19.33203125" style="108" customWidth="1"/>
    <col min="15116" max="15360" width="8.83203125" style="108"/>
    <col min="15361" max="15361" width="9.6640625" style="108" customWidth="1"/>
    <col min="15362" max="15362" width="91.6640625" style="108" customWidth="1"/>
    <col min="15363" max="15363" width="29.83203125" style="108" bestFit="1" customWidth="1"/>
    <col min="15364" max="15364" width="38.83203125" style="108" customWidth="1"/>
    <col min="15365" max="15365" width="26.83203125" style="108" bestFit="1" customWidth="1"/>
    <col min="15366" max="15366" width="26.83203125" style="108" customWidth="1"/>
    <col min="15367" max="15367" width="12.5" style="108" customWidth="1"/>
    <col min="15368" max="15368" width="19.1640625" style="108" customWidth="1"/>
    <col min="15369" max="15369" width="18.33203125" style="108" customWidth="1"/>
    <col min="15370" max="15370" width="18.5" style="108" customWidth="1"/>
    <col min="15371" max="15371" width="19.33203125" style="108" customWidth="1"/>
    <col min="15372" max="15616" width="8.83203125" style="108"/>
    <col min="15617" max="15617" width="9.6640625" style="108" customWidth="1"/>
    <col min="15618" max="15618" width="91.6640625" style="108" customWidth="1"/>
    <col min="15619" max="15619" width="29.83203125" style="108" bestFit="1" customWidth="1"/>
    <col min="15620" max="15620" width="38.83203125" style="108" customWidth="1"/>
    <col min="15621" max="15621" width="26.83203125" style="108" bestFit="1" customWidth="1"/>
    <col min="15622" max="15622" width="26.83203125" style="108" customWidth="1"/>
    <col min="15623" max="15623" width="12.5" style="108" customWidth="1"/>
    <col min="15624" max="15624" width="19.1640625" style="108" customWidth="1"/>
    <col min="15625" max="15625" width="18.33203125" style="108" customWidth="1"/>
    <col min="15626" max="15626" width="18.5" style="108" customWidth="1"/>
    <col min="15627" max="15627" width="19.33203125" style="108" customWidth="1"/>
    <col min="15628" max="15872" width="8.83203125" style="108"/>
    <col min="15873" max="15873" width="9.6640625" style="108" customWidth="1"/>
    <col min="15874" max="15874" width="91.6640625" style="108" customWidth="1"/>
    <col min="15875" max="15875" width="29.83203125" style="108" bestFit="1" customWidth="1"/>
    <col min="15876" max="15876" width="38.83203125" style="108" customWidth="1"/>
    <col min="15877" max="15877" width="26.83203125" style="108" bestFit="1" customWidth="1"/>
    <col min="15878" max="15878" width="26.83203125" style="108" customWidth="1"/>
    <col min="15879" max="15879" width="12.5" style="108" customWidth="1"/>
    <col min="15880" max="15880" width="19.1640625" style="108" customWidth="1"/>
    <col min="15881" max="15881" width="18.33203125" style="108" customWidth="1"/>
    <col min="15882" max="15882" width="18.5" style="108" customWidth="1"/>
    <col min="15883" max="15883" width="19.33203125" style="108" customWidth="1"/>
    <col min="15884" max="16128" width="8.83203125" style="108"/>
    <col min="16129" max="16129" width="9.6640625" style="108" customWidth="1"/>
    <col min="16130" max="16130" width="91.6640625" style="108" customWidth="1"/>
    <col min="16131" max="16131" width="29.83203125" style="108" bestFit="1" customWidth="1"/>
    <col min="16132" max="16132" width="38.83203125" style="108" customWidth="1"/>
    <col min="16133" max="16133" width="26.83203125" style="108" bestFit="1" customWidth="1"/>
    <col min="16134" max="16134" width="26.83203125" style="108" customWidth="1"/>
    <col min="16135" max="16135" width="12.5" style="108" customWidth="1"/>
    <col min="16136" max="16136" width="19.1640625" style="108" customWidth="1"/>
    <col min="16137" max="16137" width="18.33203125" style="108" customWidth="1"/>
    <col min="16138" max="16138" width="18.5" style="108" customWidth="1"/>
    <col min="16139" max="16139" width="19.33203125" style="108" customWidth="1"/>
    <col min="16140" max="16384" width="8.83203125" style="108"/>
  </cols>
  <sheetData>
    <row r="1" spans="1:15" s="106" customFormat="1" ht="39" customHeight="1">
      <c r="A1" s="105"/>
      <c r="O1" s="107"/>
    </row>
    <row r="2" spans="1:15" s="106" customFormat="1" ht="39" customHeight="1">
      <c r="A2" s="105"/>
      <c r="C2" s="154" t="s">
        <v>72</v>
      </c>
      <c r="D2" s="155"/>
      <c r="E2" s="155"/>
      <c r="O2" s="107"/>
    </row>
    <row r="3" spans="1:15" ht="16">
      <c r="D3" s="109" t="s">
        <v>73</v>
      </c>
      <c r="E3" s="109"/>
      <c r="F3" s="109"/>
    </row>
    <row r="4" spans="1:15">
      <c r="B4" s="110"/>
      <c r="D4" s="109"/>
      <c r="E4" s="109"/>
      <c r="F4" s="109"/>
    </row>
    <row r="5" spans="1:15">
      <c r="J5" s="109"/>
    </row>
    <row r="6" spans="1:15">
      <c r="J6" s="109"/>
    </row>
    <row r="7" spans="1:15">
      <c r="G7" s="111" t="s">
        <v>74</v>
      </c>
      <c r="J7" s="109"/>
    </row>
    <row r="8" spans="1:15" ht="63" customHeight="1">
      <c r="G8" s="112" t="s">
        <v>75</v>
      </c>
      <c r="H8" s="112" t="s">
        <v>76</v>
      </c>
      <c r="I8" s="112" t="s">
        <v>77</v>
      </c>
      <c r="J8" s="112" t="s">
        <v>78</v>
      </c>
      <c r="K8" s="112" t="s">
        <v>79</v>
      </c>
    </row>
    <row r="9" spans="1:15" ht="14.25" customHeight="1">
      <c r="A9" s="113" t="s">
        <v>3</v>
      </c>
      <c r="B9" s="114" t="s">
        <v>4</v>
      </c>
      <c r="C9" s="113" t="s">
        <v>8</v>
      </c>
      <c r="D9" s="115" t="s">
        <v>9</v>
      </c>
      <c r="E9" s="116" t="s">
        <v>10</v>
      </c>
      <c r="G9" s="117">
        <v>1</v>
      </c>
      <c r="H9" s="117"/>
      <c r="I9" s="117"/>
      <c r="J9" s="117"/>
      <c r="K9" s="117"/>
    </row>
    <row r="10" spans="1:15" ht="20" customHeight="1">
      <c r="A10" s="118" t="s">
        <v>76</v>
      </c>
      <c r="B10" s="108" t="s">
        <v>80</v>
      </c>
      <c r="C10" s="119">
        <f>ROUND(-PMT(C13,C12,C11), 2)</f>
        <v>0</v>
      </c>
      <c r="D10" s="120"/>
      <c r="E10" s="121"/>
      <c r="F10" s="122"/>
      <c r="G10" s="117">
        <v>2</v>
      </c>
      <c r="H10" s="123">
        <f>C10</f>
        <v>0</v>
      </c>
      <c r="I10" s="124">
        <f>H10-J10</f>
        <v>0</v>
      </c>
      <c r="J10" s="124">
        <f>ROUND($C$13*C11, 2)</f>
        <v>0</v>
      </c>
      <c r="K10" s="125">
        <f>C11-I10</f>
        <v>0</v>
      </c>
    </row>
    <row r="11" spans="1:15" ht="20" customHeight="1">
      <c r="B11" s="126" t="s">
        <v>81</v>
      </c>
      <c r="C11" s="127"/>
      <c r="D11" s="128"/>
      <c r="E11" s="129"/>
      <c r="F11" s="130"/>
      <c r="G11" s="117">
        <v>3</v>
      </c>
      <c r="H11" s="131">
        <f>H10</f>
        <v>0</v>
      </c>
      <c r="I11" s="124">
        <f>H11-J11</f>
        <v>0</v>
      </c>
      <c r="J11" s="124">
        <f t="shared" ref="J11:J28" si="0">ROUND($C$13*K10, 2)</f>
        <v>0</v>
      </c>
      <c r="K11" s="125">
        <f>K10-I11</f>
        <v>0</v>
      </c>
    </row>
    <row r="12" spans="1:15" ht="20" customHeight="1">
      <c r="B12" s="117" t="s">
        <v>82</v>
      </c>
      <c r="C12" s="132">
        <f>'D_1-2'!P12-1</f>
        <v>19</v>
      </c>
      <c r="D12" s="117"/>
      <c r="E12" s="117"/>
      <c r="G12" s="117">
        <v>4</v>
      </c>
      <c r="H12" s="131">
        <f t="shared" ref="H12:H28" si="1">H11</f>
        <v>0</v>
      </c>
      <c r="I12" s="124">
        <f t="shared" ref="I12:I28" si="2">H12-J12</f>
        <v>0</v>
      </c>
      <c r="J12" s="124">
        <f t="shared" si="0"/>
        <v>0</v>
      </c>
      <c r="K12" s="125">
        <f>K11-I12</f>
        <v>0</v>
      </c>
    </row>
    <row r="13" spans="1:15" ht="20" customHeight="1">
      <c r="B13" s="126" t="s">
        <v>83</v>
      </c>
      <c r="C13" s="133"/>
      <c r="D13" s="134"/>
      <c r="E13" s="134"/>
      <c r="G13" s="117">
        <v>5</v>
      </c>
      <c r="H13" s="131">
        <f t="shared" si="1"/>
        <v>0</v>
      </c>
      <c r="I13" s="124">
        <f t="shared" si="2"/>
        <v>0</v>
      </c>
      <c r="J13" s="124">
        <f t="shared" si="0"/>
        <v>0</v>
      </c>
      <c r="K13" s="125">
        <f t="shared" ref="K13:K28" si="3">K12-I13</f>
        <v>0</v>
      </c>
    </row>
    <row r="14" spans="1:15" ht="20" customHeight="1">
      <c r="B14" s="117"/>
      <c r="C14" s="135"/>
      <c r="D14" s="117"/>
      <c r="E14" s="117"/>
      <c r="G14" s="117">
        <v>6</v>
      </c>
      <c r="H14" s="131">
        <f>H13</f>
        <v>0</v>
      </c>
      <c r="I14" s="124">
        <f t="shared" si="2"/>
        <v>0</v>
      </c>
      <c r="J14" s="124">
        <f t="shared" si="0"/>
        <v>0</v>
      </c>
      <c r="K14" s="125">
        <f>K13-I14</f>
        <v>0</v>
      </c>
    </row>
    <row r="15" spans="1:15" ht="20" customHeight="1">
      <c r="G15" s="117">
        <v>7</v>
      </c>
      <c r="H15" s="131">
        <f t="shared" si="1"/>
        <v>0</v>
      </c>
      <c r="I15" s="124">
        <f t="shared" si="2"/>
        <v>0</v>
      </c>
      <c r="J15" s="124">
        <f t="shared" si="0"/>
        <v>0</v>
      </c>
      <c r="K15" s="125">
        <f t="shared" si="3"/>
        <v>0</v>
      </c>
    </row>
    <row r="16" spans="1:15" ht="20" customHeight="1">
      <c r="G16" s="117">
        <v>8</v>
      </c>
      <c r="H16" s="131">
        <f t="shared" si="1"/>
        <v>0</v>
      </c>
      <c r="I16" s="124">
        <f t="shared" si="2"/>
        <v>0</v>
      </c>
      <c r="J16" s="124">
        <f t="shared" si="0"/>
        <v>0</v>
      </c>
      <c r="K16" s="125">
        <f t="shared" si="3"/>
        <v>0</v>
      </c>
    </row>
    <row r="17" spans="7:11" ht="20" customHeight="1">
      <c r="G17" s="117">
        <v>9</v>
      </c>
      <c r="H17" s="131">
        <f t="shared" si="1"/>
        <v>0</v>
      </c>
      <c r="I17" s="124">
        <f t="shared" si="2"/>
        <v>0</v>
      </c>
      <c r="J17" s="124">
        <f t="shared" si="0"/>
        <v>0</v>
      </c>
      <c r="K17" s="125">
        <f t="shared" si="3"/>
        <v>0</v>
      </c>
    </row>
    <row r="18" spans="7:11" ht="20" customHeight="1">
      <c r="G18" s="117">
        <v>10</v>
      </c>
      <c r="H18" s="131">
        <f t="shared" si="1"/>
        <v>0</v>
      </c>
      <c r="I18" s="124">
        <f t="shared" si="2"/>
        <v>0</v>
      </c>
      <c r="J18" s="124">
        <f t="shared" si="0"/>
        <v>0</v>
      </c>
      <c r="K18" s="125">
        <f t="shared" si="3"/>
        <v>0</v>
      </c>
    </row>
    <row r="19" spans="7:11" ht="20" customHeight="1">
      <c r="G19" s="117">
        <v>11</v>
      </c>
      <c r="H19" s="131">
        <f t="shared" si="1"/>
        <v>0</v>
      </c>
      <c r="I19" s="124">
        <f t="shared" si="2"/>
        <v>0</v>
      </c>
      <c r="J19" s="124">
        <f t="shared" si="0"/>
        <v>0</v>
      </c>
      <c r="K19" s="125">
        <f t="shared" si="3"/>
        <v>0</v>
      </c>
    </row>
    <row r="20" spans="7:11" ht="20" customHeight="1">
      <c r="G20" s="117">
        <v>12</v>
      </c>
      <c r="H20" s="131">
        <f t="shared" si="1"/>
        <v>0</v>
      </c>
      <c r="I20" s="124">
        <f t="shared" si="2"/>
        <v>0</v>
      </c>
      <c r="J20" s="124">
        <f t="shared" si="0"/>
        <v>0</v>
      </c>
      <c r="K20" s="125">
        <f t="shared" si="3"/>
        <v>0</v>
      </c>
    </row>
    <row r="21" spans="7:11" ht="20" customHeight="1">
      <c r="G21" s="117">
        <v>13</v>
      </c>
      <c r="H21" s="131">
        <f t="shared" si="1"/>
        <v>0</v>
      </c>
      <c r="I21" s="124">
        <f t="shared" si="2"/>
        <v>0</v>
      </c>
      <c r="J21" s="124">
        <f t="shared" si="0"/>
        <v>0</v>
      </c>
      <c r="K21" s="125">
        <f t="shared" si="3"/>
        <v>0</v>
      </c>
    </row>
    <row r="22" spans="7:11" ht="20" customHeight="1">
      <c r="G22" s="117">
        <v>14</v>
      </c>
      <c r="H22" s="131">
        <f t="shared" si="1"/>
        <v>0</v>
      </c>
      <c r="I22" s="124">
        <f t="shared" si="2"/>
        <v>0</v>
      </c>
      <c r="J22" s="124">
        <f t="shared" si="0"/>
        <v>0</v>
      </c>
      <c r="K22" s="125">
        <f t="shared" si="3"/>
        <v>0</v>
      </c>
    </row>
    <row r="23" spans="7:11" ht="20" customHeight="1">
      <c r="G23" s="117">
        <v>15</v>
      </c>
      <c r="H23" s="131">
        <f t="shared" si="1"/>
        <v>0</v>
      </c>
      <c r="I23" s="124">
        <f t="shared" si="2"/>
        <v>0</v>
      </c>
      <c r="J23" s="124">
        <f t="shared" si="0"/>
        <v>0</v>
      </c>
      <c r="K23" s="125">
        <f t="shared" si="3"/>
        <v>0</v>
      </c>
    </row>
    <row r="24" spans="7:11">
      <c r="G24" s="117">
        <v>16</v>
      </c>
      <c r="H24" s="131">
        <f t="shared" si="1"/>
        <v>0</v>
      </c>
      <c r="I24" s="124">
        <f t="shared" si="2"/>
        <v>0</v>
      </c>
      <c r="J24" s="124">
        <f t="shared" si="0"/>
        <v>0</v>
      </c>
      <c r="K24" s="125">
        <f t="shared" si="3"/>
        <v>0</v>
      </c>
    </row>
    <row r="25" spans="7:11">
      <c r="G25" s="117">
        <v>17</v>
      </c>
      <c r="H25" s="131">
        <f t="shared" si="1"/>
        <v>0</v>
      </c>
      <c r="I25" s="124">
        <f t="shared" si="2"/>
        <v>0</v>
      </c>
      <c r="J25" s="124">
        <f t="shared" si="0"/>
        <v>0</v>
      </c>
      <c r="K25" s="125">
        <f t="shared" si="3"/>
        <v>0</v>
      </c>
    </row>
    <row r="26" spans="7:11">
      <c r="G26" s="117">
        <v>18</v>
      </c>
      <c r="H26" s="131">
        <f t="shared" si="1"/>
        <v>0</v>
      </c>
      <c r="I26" s="124">
        <f t="shared" si="2"/>
        <v>0</v>
      </c>
      <c r="J26" s="124">
        <f t="shared" si="0"/>
        <v>0</v>
      </c>
      <c r="K26" s="125">
        <f t="shared" si="3"/>
        <v>0</v>
      </c>
    </row>
    <row r="27" spans="7:11">
      <c r="G27" s="117">
        <v>19</v>
      </c>
      <c r="H27" s="131">
        <f t="shared" si="1"/>
        <v>0</v>
      </c>
      <c r="I27" s="124">
        <f t="shared" si="2"/>
        <v>0</v>
      </c>
      <c r="J27" s="124">
        <f t="shared" si="0"/>
        <v>0</v>
      </c>
      <c r="K27" s="125">
        <f t="shared" si="3"/>
        <v>0</v>
      </c>
    </row>
    <row r="28" spans="7:11">
      <c r="G28" s="117">
        <v>20</v>
      </c>
      <c r="H28" s="131">
        <f t="shared" si="1"/>
        <v>0</v>
      </c>
      <c r="I28" s="124">
        <f t="shared" si="2"/>
        <v>0</v>
      </c>
      <c r="J28" s="124">
        <f t="shared" si="0"/>
        <v>0</v>
      </c>
      <c r="K28" s="125">
        <f t="shared" si="3"/>
        <v>0</v>
      </c>
    </row>
    <row r="31" spans="7:11">
      <c r="H31" s="136" t="s">
        <v>69</v>
      </c>
      <c r="I31" s="137"/>
      <c r="J31" s="137"/>
      <c r="K31" s="137"/>
    </row>
    <row r="32" spans="7:11">
      <c r="H32" s="106"/>
      <c r="I32" s="106"/>
      <c r="J32" s="106"/>
      <c r="K32" s="106"/>
    </row>
    <row r="33" spans="2:19">
      <c r="H33" s="136" t="s">
        <v>70</v>
      </c>
      <c r="I33" s="137"/>
      <c r="J33" s="137"/>
      <c r="K33" s="137"/>
    </row>
    <row r="34" spans="2:19">
      <c r="H34" s="136"/>
      <c r="I34" s="106"/>
      <c r="J34" s="106"/>
      <c r="K34" s="106"/>
    </row>
    <row r="35" spans="2:19">
      <c r="H35" s="136" t="s">
        <v>71</v>
      </c>
      <c r="I35" s="137"/>
      <c r="J35" s="137"/>
      <c r="K35" s="137"/>
    </row>
    <row r="37" spans="2:19">
      <c r="B37" s="110"/>
      <c r="C37" s="130"/>
      <c r="D37" s="130"/>
      <c r="E37" s="130"/>
      <c r="G37" s="130"/>
      <c r="H37" s="130"/>
      <c r="I37" s="130"/>
      <c r="J37" s="130"/>
      <c r="K37" s="130"/>
    </row>
    <row r="38" spans="2:19">
      <c r="B38" s="110"/>
      <c r="C38" s="110"/>
      <c r="D38" s="110"/>
      <c r="E38" s="110"/>
      <c r="F38" s="130"/>
      <c r="G38" s="110"/>
      <c r="H38" s="110"/>
      <c r="I38" s="110"/>
      <c r="J38" s="110"/>
      <c r="K38" s="110"/>
      <c r="L38" s="130"/>
      <c r="M38" s="106"/>
      <c r="N38" s="106"/>
      <c r="O38" s="106"/>
      <c r="P38" s="106"/>
      <c r="Q38" s="106"/>
      <c r="R38" s="106"/>
      <c r="S38" s="107"/>
    </row>
    <row r="39" spans="2:19">
      <c r="F39" s="110"/>
      <c r="L39" s="110"/>
    </row>
  </sheetData>
  <sheetProtection selectLockedCells="1"/>
  <mergeCells count="1">
    <mergeCell ref="C2:E2"/>
  </mergeCells>
  <phoneticPr fontId="20" type="noConversion"/>
  <pageMargins left="0.74803149606299213" right="0.74803149606299213" top="0.98425196850393704" bottom="0.98425196850393704" header="0.51181102362204722" footer="0.51181102362204722"/>
  <pageSetup paperSize="8" scale="57" orientation="landscape"/>
  <headerFooter alignWithMargins="0"/>
  <extLst>
    <ext xmlns:mx="http://schemas.microsoft.com/office/mac/excel/2008/main" uri="{64002731-A6B0-56B0-2670-7721B7C09600}">
      <mx:PLV Mode="1"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Fogli di lavoro</vt:lpstr>
      </vt:variant>
      <vt:variant>
        <vt:i4>2</vt:i4>
      </vt:variant>
    </vt:vector>
  </HeadingPairs>
  <TitlesOfParts>
    <vt:vector size="2" baseType="lpstr">
      <vt:lpstr>D_1-2</vt:lpstr>
      <vt:lpstr>D_2-2</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17/04/2018</dc:creator>
  <cp:lastModifiedBy>Angelo</cp:lastModifiedBy>
  <cp:lastPrinted>2018-09-14T16:05:57Z</cp:lastPrinted>
  <dcterms:created xsi:type="dcterms:W3CDTF">2018-07-13T14:23:25Z</dcterms:created>
  <dcterms:modified xsi:type="dcterms:W3CDTF">2018-10-09T16:47:16Z</dcterms:modified>
</cp:coreProperties>
</file>